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2º Trimestre\Publicar\"/>
    </mc:Choice>
  </mc:AlternateContent>
  <xr:revisionPtr revIDLastSave="0" documentId="13_ncr:1_{D4EE227B-0FB6-49E7-B951-5A61726E60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ada" sheetId="4" r:id="rId1"/>
    <sheet name="Andalucía" sheetId="1" r:id="rId2"/>
    <sheet name="Aragón" sheetId="6" r:id="rId3"/>
    <sheet name="Asturias" sheetId="7" r:id="rId4"/>
    <sheet name="Illes Balears" sheetId="8" r:id="rId5"/>
    <sheet name="Canarias" sheetId="9" r:id="rId6"/>
    <sheet name="Cantabria" sheetId="10" r:id="rId7"/>
    <sheet name="Castilla y León" sheetId="16" r:id="rId8"/>
    <sheet name="Castilla La Mancha" sheetId="12" r:id="rId9"/>
    <sheet name="Cataluña" sheetId="13" r:id="rId10"/>
    <sheet name="Com. Valenciana" sheetId="14" r:id="rId11"/>
    <sheet name="Extremadura" sheetId="15" r:id="rId12"/>
    <sheet name="Galicia" sheetId="17" r:id="rId13"/>
    <sheet name="Com. Madrid" sheetId="18" r:id="rId14"/>
    <sheet name="Región de Murcia" sheetId="19" r:id="rId15"/>
    <sheet name="Navarra" sheetId="20" r:id="rId16"/>
    <sheet name="Pais Vasco" sheetId="21" r:id="rId17"/>
    <sheet name="La Rioja" sheetId="22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22" l="1"/>
  <c r="E18" i="22"/>
  <c r="E19" i="21"/>
  <c r="E18" i="21"/>
  <c r="E19" i="20"/>
  <c r="E18" i="20"/>
  <c r="E19" i="19"/>
  <c r="E18" i="19"/>
  <c r="E19" i="18"/>
  <c r="E18" i="18"/>
  <c r="E19" i="17"/>
  <c r="E18" i="17"/>
  <c r="E19" i="15"/>
  <c r="E18" i="15"/>
  <c r="E19" i="14"/>
  <c r="E19" i="13"/>
  <c r="E18" i="13"/>
  <c r="E19" i="12"/>
  <c r="E18" i="12"/>
  <c r="E19" i="16"/>
  <c r="E18" i="16"/>
  <c r="E19" i="10"/>
  <c r="E18" i="10"/>
  <c r="E19" i="9"/>
  <c r="E18" i="9"/>
  <c r="E19" i="8"/>
  <c r="E18" i="8"/>
  <c r="E19" i="7"/>
  <c r="E18" i="7"/>
  <c r="E18" i="14"/>
  <c r="E19" i="1"/>
  <c r="E18" i="1"/>
  <c r="E19" i="6"/>
  <c r="E18" i="6"/>
  <c r="D20" i="19" l="1"/>
  <c r="D20" i="18"/>
  <c r="E17" i="17"/>
  <c r="D20" i="17"/>
  <c r="E25" i="15"/>
  <c r="D20" i="15"/>
  <c r="E25" i="14"/>
  <c r="D20" i="14"/>
  <c r="E25" i="13"/>
  <c r="D20" i="13"/>
  <c r="D20" i="12"/>
  <c r="D20" i="16"/>
  <c r="E25" i="10"/>
  <c r="D20" i="9"/>
  <c r="E16" i="8"/>
  <c r="E16" i="6"/>
  <c r="E14" i="6"/>
  <c r="D20" i="10"/>
  <c r="E25" i="16"/>
  <c r="E25" i="17"/>
  <c r="E16" i="17"/>
  <c r="E25" i="18"/>
  <c r="E16" i="19"/>
  <c r="E25" i="20"/>
  <c r="E16" i="20"/>
  <c r="E17" i="21"/>
  <c r="E16" i="21"/>
  <c r="E25" i="22"/>
  <c r="D20" i="22"/>
  <c r="E15" i="7" l="1"/>
  <c r="E15" i="9"/>
  <c r="E15" i="10"/>
  <c r="E15" i="16"/>
  <c r="E15" i="13"/>
  <c r="E15" i="14"/>
  <c r="E15" i="15"/>
  <c r="E15" i="18"/>
  <c r="E15" i="19"/>
  <c r="E15" i="20"/>
  <c r="C20" i="21"/>
  <c r="E15" i="22"/>
  <c r="E16" i="16"/>
  <c r="E16" i="12"/>
  <c r="D20" i="20"/>
  <c r="E16" i="14"/>
  <c r="E25" i="6"/>
  <c r="E25" i="7"/>
  <c r="E25" i="8"/>
  <c r="D20" i="6"/>
  <c r="E16" i="9"/>
  <c r="E16" i="10"/>
  <c r="E16" i="15"/>
  <c r="E25" i="9"/>
  <c r="E16" i="7"/>
  <c r="E16" i="13"/>
  <c r="D20" i="7"/>
  <c r="D20" i="8"/>
  <c r="C20" i="6"/>
  <c r="E14" i="7"/>
  <c r="E14" i="8"/>
  <c r="E14" i="9"/>
  <c r="E14" i="10"/>
  <c r="E14" i="16"/>
  <c r="E14" i="12"/>
  <c r="E14" i="13"/>
  <c r="E14" i="14"/>
  <c r="E14" i="15"/>
  <c r="E14" i="17"/>
  <c r="E14" i="18"/>
  <c r="E14" i="19"/>
  <c r="E14" i="20"/>
  <c r="E14" i="21"/>
  <c r="E14" i="22"/>
  <c r="E16" i="18"/>
  <c r="C20" i="14"/>
  <c r="E20" i="14" s="1"/>
  <c r="E25" i="12"/>
  <c r="E25" i="21"/>
  <c r="E25" i="19"/>
  <c r="D20" i="21"/>
  <c r="E15" i="6"/>
  <c r="E16" i="22"/>
  <c r="C20" i="7"/>
  <c r="C20" i="8"/>
  <c r="C20" i="9"/>
  <c r="E20" i="9" s="1"/>
  <c r="C20" i="10"/>
  <c r="E20" i="10" s="1"/>
  <c r="C20" i="16"/>
  <c r="E20" i="16" s="1"/>
  <c r="C20" i="12"/>
  <c r="E20" i="12" s="1"/>
  <c r="C20" i="15"/>
  <c r="E20" i="15" s="1"/>
  <c r="C20" i="17"/>
  <c r="E20" i="17" s="1"/>
  <c r="C20" i="18"/>
  <c r="E20" i="18" s="1"/>
  <c r="C20" i="19"/>
  <c r="E20" i="19" s="1"/>
  <c r="C20" i="20"/>
  <c r="E20" i="20" s="1"/>
  <c r="C20" i="22"/>
  <c r="E20" i="22" s="1"/>
  <c r="C20" i="13"/>
  <c r="E20" i="13" s="1"/>
  <c r="E17" i="12"/>
  <c r="E17" i="8"/>
  <c r="E17" i="22"/>
  <c r="E15" i="21"/>
  <c r="E17" i="18"/>
  <c r="E15" i="17"/>
  <c r="E17" i="13"/>
  <c r="E15" i="12"/>
  <c r="E17" i="9"/>
  <c r="E15" i="8"/>
  <c r="E17" i="6"/>
  <c r="E17" i="19"/>
  <c r="E17" i="14"/>
  <c r="E17" i="10"/>
  <c r="E17" i="20"/>
  <c r="E17" i="15"/>
  <c r="E17" i="16"/>
  <c r="E17" i="7"/>
  <c r="E20" i="21" l="1"/>
  <c r="E20" i="6"/>
  <c r="E20" i="7"/>
  <c r="E20" i="8"/>
  <c r="C169" i="8" l="1"/>
  <c r="C169" i="17"/>
  <c r="C169" i="21"/>
  <c r="D169" i="15"/>
  <c r="D169" i="19"/>
  <c r="D169" i="14"/>
  <c r="D169" i="7"/>
  <c r="D169" i="8"/>
  <c r="C169" i="12"/>
  <c r="D169" i="12"/>
  <c r="D169" i="16"/>
  <c r="D169" i="6"/>
  <c r="D169" i="10"/>
  <c r="D169" i="18"/>
  <c r="D169" i="13"/>
  <c r="D169" i="17"/>
  <c r="C169" i="10"/>
  <c r="C169" i="6"/>
  <c r="C169" i="14"/>
  <c r="C169" i="19"/>
  <c r="D169" i="22"/>
  <c r="D169" i="21"/>
  <c r="D169" i="20"/>
  <c r="D169" i="9"/>
  <c r="C169" i="22"/>
  <c r="C169" i="20"/>
  <c r="C169" i="18"/>
  <c r="C169" i="15"/>
  <c r="C169" i="13"/>
  <c r="C169" i="16"/>
  <c r="C169" i="9"/>
  <c r="C169" i="7"/>
  <c r="L148" i="22" l="1"/>
  <c r="M148" i="22"/>
  <c r="L148" i="21"/>
  <c r="M148" i="20"/>
  <c r="L148" i="19"/>
  <c r="L148" i="17"/>
  <c r="L148" i="15"/>
  <c r="L148" i="12"/>
  <c r="L148" i="10"/>
  <c r="L148" i="8"/>
  <c r="L148" i="7"/>
  <c r="K148" i="20" l="1"/>
  <c r="M148" i="10"/>
  <c r="M148" i="15"/>
  <c r="M148" i="17"/>
  <c r="L148" i="16"/>
  <c r="L148" i="20"/>
  <c r="N148" i="7"/>
  <c r="N148" i="10"/>
  <c r="N148" i="12"/>
  <c r="N148" i="13"/>
  <c r="N148" i="14"/>
  <c r="N148" i="17"/>
  <c r="N148" i="18"/>
  <c r="N148" i="19"/>
  <c r="N148" i="20"/>
  <c r="N148" i="21"/>
  <c r="M148" i="7"/>
  <c r="M148" i="13"/>
  <c r="M148" i="14"/>
  <c r="M148" i="18"/>
  <c r="M148" i="19"/>
  <c r="M148" i="21"/>
  <c r="L148" i="14"/>
  <c r="L148" i="18"/>
  <c r="L148" i="13"/>
  <c r="K148" i="13"/>
  <c r="K148" i="7"/>
  <c r="K148" i="8"/>
  <c r="K148" i="10"/>
  <c r="K148" i="14"/>
  <c r="K148" i="15"/>
  <c r="K148" i="17"/>
  <c r="K148" i="18"/>
  <c r="K148" i="19"/>
  <c r="N148" i="22"/>
  <c r="M148" i="8"/>
  <c r="M148" i="16"/>
  <c r="M148" i="12"/>
  <c r="N148" i="8"/>
  <c r="N148" i="15"/>
  <c r="N148" i="16"/>
  <c r="K148" i="21"/>
  <c r="K148" i="22"/>
  <c r="K148" i="12"/>
  <c r="K148" i="16"/>
  <c r="L148" i="6"/>
  <c r="K148" i="1"/>
  <c r="K148" i="6" l="1"/>
  <c r="N148" i="1"/>
  <c r="M148" i="1"/>
  <c r="L148" i="1"/>
  <c r="N148" i="6"/>
  <c r="M148" i="6"/>
  <c r="E159" i="22" l="1"/>
  <c r="E158" i="22"/>
  <c r="M147" i="22"/>
  <c r="L147" i="22"/>
  <c r="N146" i="22"/>
  <c r="M146" i="22"/>
  <c r="L146" i="22"/>
  <c r="K146" i="22"/>
  <c r="M145" i="22"/>
  <c r="L145" i="22"/>
  <c r="K145" i="22"/>
  <c r="J150" i="22"/>
  <c r="I150" i="22"/>
  <c r="G150" i="22"/>
  <c r="F150" i="22"/>
  <c r="E150" i="22"/>
  <c r="D150" i="22"/>
  <c r="C150" i="22"/>
  <c r="J149" i="22"/>
  <c r="G149" i="22"/>
  <c r="D149" i="22"/>
  <c r="C149" i="22"/>
  <c r="M133" i="22"/>
  <c r="L133" i="22"/>
  <c r="N132" i="22"/>
  <c r="M132" i="22"/>
  <c r="L132" i="22"/>
  <c r="K132" i="22"/>
  <c r="J135" i="22"/>
  <c r="I135" i="22"/>
  <c r="H135" i="22"/>
  <c r="G135" i="22"/>
  <c r="F135" i="22"/>
  <c r="E135" i="22"/>
  <c r="D135" i="22"/>
  <c r="K131" i="22"/>
  <c r="N130" i="22"/>
  <c r="M130" i="22"/>
  <c r="L130" i="22"/>
  <c r="K130" i="22"/>
  <c r="M129" i="22"/>
  <c r="L129" i="22"/>
  <c r="J134" i="22"/>
  <c r="I134" i="22"/>
  <c r="H134" i="22"/>
  <c r="G134" i="22"/>
  <c r="F134" i="22"/>
  <c r="E134" i="22"/>
  <c r="D134" i="22"/>
  <c r="C134" i="22"/>
  <c r="E112" i="22"/>
  <c r="E77" i="22"/>
  <c r="E76" i="22"/>
  <c r="E223" i="22"/>
  <c r="E214" i="22"/>
  <c r="E213" i="22"/>
  <c r="E212" i="22"/>
  <c r="E210" i="22"/>
  <c r="E209" i="22"/>
  <c r="E207" i="22"/>
  <c r="E200" i="22"/>
  <c r="E199" i="22"/>
  <c r="E198" i="22"/>
  <c r="E197" i="22"/>
  <c r="E185" i="22"/>
  <c r="E184" i="22"/>
  <c r="E182" i="22"/>
  <c r="E180" i="22"/>
  <c r="E179" i="22"/>
  <c r="E178" i="22"/>
  <c r="E168" i="22"/>
  <c r="H149" i="22"/>
  <c r="N145" i="22"/>
  <c r="H150" i="22"/>
  <c r="B11" i="22"/>
  <c r="E214" i="21"/>
  <c r="E213" i="21"/>
  <c r="E212" i="21"/>
  <c r="E198" i="21"/>
  <c r="L147" i="21"/>
  <c r="M146" i="21"/>
  <c r="L146" i="21"/>
  <c r="L145" i="21"/>
  <c r="J150" i="21"/>
  <c r="I150" i="21"/>
  <c r="H150" i="21"/>
  <c r="F150" i="21"/>
  <c r="E150" i="21"/>
  <c r="L144" i="21"/>
  <c r="K144" i="21"/>
  <c r="J149" i="21"/>
  <c r="I149" i="21"/>
  <c r="H149" i="21"/>
  <c r="G149" i="21"/>
  <c r="D149" i="21"/>
  <c r="C149" i="21"/>
  <c r="N132" i="21"/>
  <c r="M132" i="21"/>
  <c r="L132" i="21"/>
  <c r="K132" i="21"/>
  <c r="J135" i="21"/>
  <c r="I135" i="21"/>
  <c r="H135" i="21"/>
  <c r="G135" i="21"/>
  <c r="E135" i="21"/>
  <c r="D135" i="21"/>
  <c r="N130" i="21"/>
  <c r="M130" i="21"/>
  <c r="L130" i="21"/>
  <c r="K130" i="21"/>
  <c r="L129" i="21"/>
  <c r="I134" i="21"/>
  <c r="H134" i="21"/>
  <c r="G134" i="21"/>
  <c r="E134" i="21"/>
  <c r="D134" i="21"/>
  <c r="C134" i="21"/>
  <c r="E76" i="21"/>
  <c r="E207" i="21"/>
  <c r="B11" i="21"/>
  <c r="M129" i="21" l="1"/>
  <c r="E72" i="22"/>
  <c r="M133" i="21"/>
  <c r="E35" i="22"/>
  <c r="N129" i="22"/>
  <c r="N133" i="22"/>
  <c r="K129" i="22"/>
  <c r="K133" i="22"/>
  <c r="C135" i="21"/>
  <c r="K135" i="21" s="1"/>
  <c r="F135" i="21"/>
  <c r="N135" i="21" s="1"/>
  <c r="E113" i="22"/>
  <c r="C50" i="22"/>
  <c r="E48" i="22"/>
  <c r="E70" i="22"/>
  <c r="E74" i="22"/>
  <c r="E90" i="22"/>
  <c r="E114" i="22"/>
  <c r="F134" i="21"/>
  <c r="D160" i="22"/>
  <c r="E91" i="21"/>
  <c r="E184" i="21"/>
  <c r="E180" i="21"/>
  <c r="E210" i="21"/>
  <c r="E37" i="22"/>
  <c r="E47" i="22"/>
  <c r="E221" i="21"/>
  <c r="C160" i="22"/>
  <c r="E157" i="22"/>
  <c r="E37" i="21"/>
  <c r="E44" i="21"/>
  <c r="E114" i="21"/>
  <c r="K147" i="22"/>
  <c r="E200" i="21"/>
  <c r="J134" i="21"/>
  <c r="K147" i="21"/>
  <c r="M143" i="22"/>
  <c r="N143" i="22"/>
  <c r="N147" i="22"/>
  <c r="M147" i="21"/>
  <c r="I149" i="22"/>
  <c r="N147" i="21"/>
  <c r="E166" i="21"/>
  <c r="K133" i="21"/>
  <c r="N133" i="21"/>
  <c r="N146" i="21"/>
  <c r="E158" i="21"/>
  <c r="E181" i="21"/>
  <c r="E185" i="21"/>
  <c r="E222" i="21"/>
  <c r="E159" i="21"/>
  <c r="K129" i="21"/>
  <c r="N129" i="21"/>
  <c r="E113" i="21"/>
  <c r="E92" i="21"/>
  <c r="E73" i="22"/>
  <c r="E77" i="21"/>
  <c r="D50" i="21"/>
  <c r="D51" i="21"/>
  <c r="D50" i="22"/>
  <c r="E45" i="22"/>
  <c r="E71" i="22"/>
  <c r="E75" i="22"/>
  <c r="E91" i="22"/>
  <c r="G150" i="21"/>
  <c r="E36" i="22"/>
  <c r="D51" i="22"/>
  <c r="E223" i="21"/>
  <c r="E48" i="21"/>
  <c r="E74" i="21"/>
  <c r="E209" i="21"/>
  <c r="E44" i="22"/>
  <c r="E92" i="22"/>
  <c r="M150" i="22"/>
  <c r="K146" i="21"/>
  <c r="C160" i="21"/>
  <c r="D93" i="22"/>
  <c r="L134" i="21"/>
  <c r="L133" i="21"/>
  <c r="L149" i="21"/>
  <c r="D160" i="21"/>
  <c r="E208" i="21"/>
  <c r="E36" i="21"/>
  <c r="C51" i="21"/>
  <c r="E72" i="21"/>
  <c r="E112" i="21"/>
  <c r="M143" i="21"/>
  <c r="M145" i="21"/>
  <c r="D150" i="21"/>
  <c r="L150" i="21" s="1"/>
  <c r="D93" i="21"/>
  <c r="K149" i="22"/>
  <c r="M128" i="21"/>
  <c r="E167" i="21"/>
  <c r="E35" i="21"/>
  <c r="E71" i="21"/>
  <c r="E75" i="21"/>
  <c r="E157" i="21"/>
  <c r="E179" i="21"/>
  <c r="E183" i="21"/>
  <c r="E149" i="22"/>
  <c r="E222" i="22"/>
  <c r="E46" i="22"/>
  <c r="L149" i="22"/>
  <c r="N145" i="21"/>
  <c r="E199" i="21"/>
  <c r="E46" i="21"/>
  <c r="E73" i="21"/>
  <c r="K145" i="21"/>
  <c r="E170" i="21"/>
  <c r="E169" i="22"/>
  <c r="E183" i="22"/>
  <c r="E34" i="22"/>
  <c r="E45" i="21"/>
  <c r="N143" i="21"/>
  <c r="E34" i="21"/>
  <c r="C50" i="21"/>
  <c r="E70" i="21"/>
  <c r="E90" i="21"/>
  <c r="E178" i="21"/>
  <c r="E182" i="21"/>
  <c r="E197" i="21"/>
  <c r="E166" i="22"/>
  <c r="E181" i="22"/>
  <c r="E208" i="22"/>
  <c r="E221" i="22"/>
  <c r="K144" i="22"/>
  <c r="L144" i="22"/>
  <c r="N144" i="22"/>
  <c r="M135" i="22"/>
  <c r="N135" i="22"/>
  <c r="L135" i="22"/>
  <c r="N134" i="22"/>
  <c r="M134" i="22"/>
  <c r="C51" i="22"/>
  <c r="K134" i="22"/>
  <c r="L150" i="22"/>
  <c r="E170" i="22"/>
  <c r="L134" i="22"/>
  <c r="N150" i="22"/>
  <c r="K150" i="22"/>
  <c r="M128" i="22"/>
  <c r="K128" i="22"/>
  <c r="M144" i="22"/>
  <c r="L128" i="22"/>
  <c r="F149" i="22"/>
  <c r="N149" i="22" s="1"/>
  <c r="E167" i="22"/>
  <c r="C93" i="22"/>
  <c r="C135" i="22"/>
  <c r="K135" i="22" s="1"/>
  <c r="L131" i="22"/>
  <c r="E171" i="22"/>
  <c r="K143" i="22"/>
  <c r="N128" i="22"/>
  <c r="M131" i="22"/>
  <c r="L143" i="22"/>
  <c r="N131" i="22"/>
  <c r="E168" i="21"/>
  <c r="K149" i="21"/>
  <c r="M144" i="21"/>
  <c r="N144" i="21"/>
  <c r="C150" i="21"/>
  <c r="M150" i="21"/>
  <c r="M134" i="21"/>
  <c r="L135" i="21"/>
  <c r="N150" i="21"/>
  <c r="K134" i="21"/>
  <c r="M135" i="21"/>
  <c r="K143" i="21"/>
  <c r="K128" i="21"/>
  <c r="E149" i="21"/>
  <c r="M149" i="21" s="1"/>
  <c r="E47" i="21"/>
  <c r="L128" i="21"/>
  <c r="F149" i="21"/>
  <c r="N149" i="21" s="1"/>
  <c r="N128" i="21"/>
  <c r="L143" i="21"/>
  <c r="K131" i="21"/>
  <c r="L131" i="21"/>
  <c r="E171" i="21"/>
  <c r="M131" i="21"/>
  <c r="C93" i="21"/>
  <c r="N131" i="21"/>
  <c r="E214" i="20"/>
  <c r="E213" i="20"/>
  <c r="E185" i="20"/>
  <c r="E184" i="20"/>
  <c r="E159" i="20"/>
  <c r="L147" i="20"/>
  <c r="L145" i="20"/>
  <c r="J150" i="20"/>
  <c r="I150" i="20"/>
  <c r="H150" i="20"/>
  <c r="G150" i="20"/>
  <c r="F150" i="20"/>
  <c r="E150" i="20"/>
  <c r="D150" i="20"/>
  <c r="C150" i="20"/>
  <c r="I149" i="20"/>
  <c r="H149" i="20"/>
  <c r="D149" i="20"/>
  <c r="J135" i="20"/>
  <c r="I135" i="20"/>
  <c r="H135" i="20"/>
  <c r="G135" i="20"/>
  <c r="F135" i="20"/>
  <c r="M131" i="20"/>
  <c r="D135" i="20"/>
  <c r="C135" i="20"/>
  <c r="N130" i="20"/>
  <c r="M130" i="20"/>
  <c r="L130" i="20"/>
  <c r="K130" i="20"/>
  <c r="N129" i="20"/>
  <c r="M129" i="20"/>
  <c r="L129" i="20"/>
  <c r="K129" i="20"/>
  <c r="J134" i="20"/>
  <c r="I134" i="20"/>
  <c r="H134" i="20"/>
  <c r="G134" i="20"/>
  <c r="E134" i="20"/>
  <c r="D134" i="20"/>
  <c r="C134" i="20"/>
  <c r="E76" i="20"/>
  <c r="E35" i="20"/>
  <c r="E207" i="20"/>
  <c r="B11" i="20"/>
  <c r="E158" i="20" l="1"/>
  <c r="E181" i="20"/>
  <c r="M133" i="20"/>
  <c r="E212" i="20"/>
  <c r="E50" i="21"/>
  <c r="E50" i="22"/>
  <c r="E160" i="22"/>
  <c r="E77" i="20"/>
  <c r="E198" i="20"/>
  <c r="E160" i="21"/>
  <c r="N134" i="21"/>
  <c r="E166" i="20"/>
  <c r="E93" i="22"/>
  <c r="K150" i="21"/>
  <c r="E183" i="20"/>
  <c r="E70" i="20"/>
  <c r="E74" i="20"/>
  <c r="E90" i="20"/>
  <c r="E182" i="20"/>
  <c r="E208" i="20"/>
  <c r="E223" i="20"/>
  <c r="E210" i="20"/>
  <c r="E51" i="21"/>
  <c r="K143" i="20"/>
  <c r="K146" i="20"/>
  <c r="K147" i="20"/>
  <c r="M149" i="22"/>
  <c r="M147" i="20"/>
  <c r="L146" i="20"/>
  <c r="M143" i="20"/>
  <c r="M145" i="20"/>
  <c r="M146" i="20"/>
  <c r="N143" i="20"/>
  <c r="N146" i="20"/>
  <c r="N147" i="20"/>
  <c r="E167" i="20"/>
  <c r="E92" i="20"/>
  <c r="E180" i="20"/>
  <c r="E199" i="20"/>
  <c r="E221" i="20"/>
  <c r="N128" i="20"/>
  <c r="K132" i="20"/>
  <c r="K133" i="20"/>
  <c r="L132" i="20"/>
  <c r="L133" i="20"/>
  <c r="N133" i="20"/>
  <c r="N132" i="20"/>
  <c r="M132" i="20"/>
  <c r="E44" i="20"/>
  <c r="E209" i="20"/>
  <c r="K145" i="20"/>
  <c r="E51" i="22"/>
  <c r="J149" i="20"/>
  <c r="D160" i="20"/>
  <c r="E91" i="20"/>
  <c r="E114" i="20"/>
  <c r="E73" i="20"/>
  <c r="E200" i="20"/>
  <c r="E222" i="20"/>
  <c r="N145" i="20"/>
  <c r="L143" i="20"/>
  <c r="E157" i="20"/>
  <c r="C160" i="20"/>
  <c r="D51" i="20"/>
  <c r="E45" i="20"/>
  <c r="E71" i="20"/>
  <c r="E179" i="20"/>
  <c r="E169" i="21"/>
  <c r="M150" i="20"/>
  <c r="N144" i="20"/>
  <c r="E178" i="20"/>
  <c r="G149" i="20"/>
  <c r="E93" i="21"/>
  <c r="E37" i="20"/>
  <c r="E47" i="20"/>
  <c r="E36" i="20"/>
  <c r="E46" i="20"/>
  <c r="E34" i="20"/>
  <c r="C50" i="20"/>
  <c r="E48" i="20"/>
  <c r="E72" i="20"/>
  <c r="K150" i="20"/>
  <c r="E112" i="20"/>
  <c r="N135" i="20"/>
  <c r="D93" i="20"/>
  <c r="E75" i="20"/>
  <c r="E197" i="20"/>
  <c r="E113" i="20"/>
  <c r="C149" i="20"/>
  <c r="E168" i="20"/>
  <c r="L149" i="20"/>
  <c r="L150" i="20"/>
  <c r="N150" i="20"/>
  <c r="F149" i="20"/>
  <c r="E149" i="20"/>
  <c r="M149" i="20" s="1"/>
  <c r="E135" i="20"/>
  <c r="M135" i="20" s="1"/>
  <c r="M134" i="20"/>
  <c r="K134" i="20"/>
  <c r="K135" i="20"/>
  <c r="L134" i="20"/>
  <c r="L135" i="20"/>
  <c r="F134" i="20"/>
  <c r="N134" i="20" s="1"/>
  <c r="C51" i="20"/>
  <c r="K131" i="20"/>
  <c r="K144" i="20"/>
  <c r="E170" i="20"/>
  <c r="L131" i="20"/>
  <c r="M144" i="20"/>
  <c r="D50" i="20"/>
  <c r="C93" i="20"/>
  <c r="M128" i="20"/>
  <c r="N131" i="20"/>
  <c r="E171" i="20"/>
  <c r="L144" i="20"/>
  <c r="K128" i="20"/>
  <c r="L128" i="20"/>
  <c r="E160" i="20" l="1"/>
  <c r="K149" i="20"/>
  <c r="N149" i="20"/>
  <c r="E169" i="20"/>
  <c r="E51" i="20"/>
  <c r="E50" i="20"/>
  <c r="E93" i="20"/>
  <c r="E214" i="19" l="1"/>
  <c r="E213" i="19"/>
  <c r="E212" i="19"/>
  <c r="E198" i="19"/>
  <c r="E184" i="19"/>
  <c r="E181" i="19"/>
  <c r="M147" i="19"/>
  <c r="L147" i="19"/>
  <c r="M146" i="19"/>
  <c r="L146" i="19"/>
  <c r="L145" i="19"/>
  <c r="J150" i="19"/>
  <c r="I150" i="19"/>
  <c r="G150" i="19"/>
  <c r="M144" i="19"/>
  <c r="D150" i="19"/>
  <c r="J149" i="19"/>
  <c r="I149" i="19"/>
  <c r="G149" i="19"/>
  <c r="M143" i="19"/>
  <c r="D149" i="19"/>
  <c r="C149" i="19"/>
  <c r="M132" i="19"/>
  <c r="L132" i="19"/>
  <c r="I135" i="19"/>
  <c r="H135" i="19"/>
  <c r="F135" i="19"/>
  <c r="E135" i="19"/>
  <c r="D135" i="19"/>
  <c r="C135" i="19"/>
  <c r="N130" i="19"/>
  <c r="M130" i="19"/>
  <c r="L130" i="19"/>
  <c r="K130" i="19"/>
  <c r="N129" i="19"/>
  <c r="M129" i="19"/>
  <c r="L129" i="19"/>
  <c r="J134" i="19"/>
  <c r="I134" i="19"/>
  <c r="H134" i="19"/>
  <c r="E134" i="19"/>
  <c r="D134" i="19"/>
  <c r="E76" i="19"/>
  <c r="E48" i="19"/>
  <c r="E207" i="19"/>
  <c r="H150" i="19"/>
  <c r="H149" i="19"/>
  <c r="B11" i="19"/>
  <c r="K132" i="19" l="1"/>
  <c r="E77" i="19"/>
  <c r="N132" i="19"/>
  <c r="E34" i="19"/>
  <c r="E159" i="19"/>
  <c r="E70" i="19"/>
  <c r="E74" i="19"/>
  <c r="E114" i="19"/>
  <c r="E179" i="19"/>
  <c r="J135" i="19"/>
  <c r="N135" i="19" s="1"/>
  <c r="G135" i="19"/>
  <c r="K135" i="19" s="1"/>
  <c r="E210" i="19"/>
  <c r="E36" i="19"/>
  <c r="E72" i="19"/>
  <c r="E92" i="19"/>
  <c r="E113" i="19"/>
  <c r="E208" i="19"/>
  <c r="E223" i="19"/>
  <c r="G134" i="19"/>
  <c r="L133" i="19"/>
  <c r="E180" i="19"/>
  <c r="E209" i="19"/>
  <c r="E200" i="19"/>
  <c r="E197" i="19"/>
  <c r="E166" i="19"/>
  <c r="K147" i="19"/>
  <c r="D160" i="19"/>
  <c r="E182" i="19"/>
  <c r="N143" i="19"/>
  <c r="N147" i="19"/>
  <c r="M133" i="19"/>
  <c r="E45" i="19"/>
  <c r="E91" i="19"/>
  <c r="K146" i="19"/>
  <c r="C160" i="19"/>
  <c r="E170" i="19"/>
  <c r="E199" i="19"/>
  <c r="E221" i="19"/>
  <c r="E37" i="19"/>
  <c r="E73" i="19"/>
  <c r="E158" i="19"/>
  <c r="E185" i="19"/>
  <c r="E222" i="19"/>
  <c r="N128" i="19"/>
  <c r="N133" i="19"/>
  <c r="N144" i="19"/>
  <c r="N145" i="19"/>
  <c r="N146" i="19"/>
  <c r="D50" i="19"/>
  <c r="L143" i="19"/>
  <c r="C51" i="19"/>
  <c r="C50" i="19"/>
  <c r="C93" i="19"/>
  <c r="K131" i="19"/>
  <c r="C134" i="19"/>
  <c r="M128" i="19"/>
  <c r="D51" i="19"/>
  <c r="L150" i="19"/>
  <c r="E183" i="19"/>
  <c r="E112" i="19"/>
  <c r="K133" i="19"/>
  <c r="E90" i="19"/>
  <c r="E171" i="19"/>
  <c r="K145" i="19"/>
  <c r="F150" i="19"/>
  <c r="N150" i="19" s="1"/>
  <c r="M145" i="19"/>
  <c r="E150" i="19"/>
  <c r="M150" i="19" s="1"/>
  <c r="E35" i="19"/>
  <c r="E71" i="19"/>
  <c r="E75" i="19"/>
  <c r="E178" i="19"/>
  <c r="C150" i="19"/>
  <c r="K150" i="19" s="1"/>
  <c r="K143" i="19"/>
  <c r="K129" i="19"/>
  <c r="L134" i="19"/>
  <c r="M134" i="19"/>
  <c r="E46" i="19"/>
  <c r="K149" i="19"/>
  <c r="L135" i="19"/>
  <c r="L149" i="19"/>
  <c r="M135" i="19"/>
  <c r="K144" i="19"/>
  <c r="E47" i="19"/>
  <c r="L131" i="19"/>
  <c r="L144" i="19"/>
  <c r="E167" i="19"/>
  <c r="M131" i="19"/>
  <c r="E149" i="19"/>
  <c r="M149" i="19" s="1"/>
  <c r="E157" i="19"/>
  <c r="F134" i="19"/>
  <c r="N134" i="19" s="1"/>
  <c r="N131" i="19"/>
  <c r="F149" i="19"/>
  <c r="N149" i="19" s="1"/>
  <c r="D93" i="19"/>
  <c r="K128" i="19"/>
  <c r="E168" i="19"/>
  <c r="E44" i="19"/>
  <c r="L128" i="19"/>
  <c r="E160" i="19" l="1"/>
  <c r="K134" i="19"/>
  <c r="E51" i="19"/>
  <c r="E50" i="19"/>
  <c r="E93" i="19"/>
  <c r="E169" i="19"/>
  <c r="E214" i="18" l="1"/>
  <c r="E212" i="18"/>
  <c r="E198" i="18"/>
  <c r="L147" i="18"/>
  <c r="L146" i="18"/>
  <c r="L145" i="18"/>
  <c r="J150" i="18"/>
  <c r="I150" i="18"/>
  <c r="F150" i="18"/>
  <c r="D150" i="18"/>
  <c r="C150" i="18"/>
  <c r="J149" i="18"/>
  <c r="H149" i="18"/>
  <c r="L143" i="18"/>
  <c r="M132" i="18"/>
  <c r="I135" i="18"/>
  <c r="H135" i="18"/>
  <c r="E135" i="18"/>
  <c r="D135" i="18"/>
  <c r="M130" i="18"/>
  <c r="L130" i="18"/>
  <c r="M129" i="18"/>
  <c r="C134" i="18"/>
  <c r="E76" i="18"/>
  <c r="E207" i="18"/>
  <c r="H150" i="18"/>
  <c r="F149" i="18"/>
  <c r="B11" i="18"/>
  <c r="B11" i="1"/>
  <c r="B11" i="6"/>
  <c r="B11" i="7"/>
  <c r="B11" i="8"/>
  <c r="B11" i="9"/>
  <c r="B11" i="10"/>
  <c r="B11" i="16"/>
  <c r="B11" i="12"/>
  <c r="B11" i="13"/>
  <c r="B11" i="14"/>
  <c r="B11" i="15"/>
  <c r="B11" i="17"/>
  <c r="N130" i="18" l="1"/>
  <c r="L132" i="18"/>
  <c r="E179" i="18"/>
  <c r="E183" i="18"/>
  <c r="E178" i="18"/>
  <c r="E213" i="18"/>
  <c r="K130" i="18"/>
  <c r="E197" i="18"/>
  <c r="E208" i="18"/>
  <c r="E181" i="18"/>
  <c r="E185" i="18"/>
  <c r="E70" i="18"/>
  <c r="E74" i="18"/>
  <c r="E114" i="18"/>
  <c r="N133" i="18"/>
  <c r="E72" i="18"/>
  <c r="E92" i="18"/>
  <c r="E112" i="18"/>
  <c r="J134" i="18"/>
  <c r="L129" i="18"/>
  <c r="E184" i="18"/>
  <c r="E209" i="18"/>
  <c r="C160" i="17"/>
  <c r="E166" i="18"/>
  <c r="D160" i="18"/>
  <c r="C135" i="18"/>
  <c r="F135" i="18"/>
  <c r="E35" i="18"/>
  <c r="E45" i="18"/>
  <c r="K129" i="18"/>
  <c r="K132" i="18"/>
  <c r="K133" i="18"/>
  <c r="K143" i="18"/>
  <c r="K145" i="18"/>
  <c r="K146" i="18"/>
  <c r="K147" i="18"/>
  <c r="C160" i="18"/>
  <c r="E167" i="18"/>
  <c r="D160" i="17"/>
  <c r="E200" i="18"/>
  <c r="E222" i="18"/>
  <c r="M145" i="18"/>
  <c r="M128" i="18"/>
  <c r="M133" i="18"/>
  <c r="M143" i="18"/>
  <c r="I149" i="18"/>
  <c r="J135" i="18"/>
  <c r="D134" i="18"/>
  <c r="E37" i="18"/>
  <c r="E47" i="18"/>
  <c r="E150" i="18"/>
  <c r="M150" i="18" s="1"/>
  <c r="L144" i="18"/>
  <c r="E46" i="18"/>
  <c r="E71" i="18"/>
  <c r="E75" i="18"/>
  <c r="D93" i="18"/>
  <c r="L133" i="18"/>
  <c r="E180" i="18"/>
  <c r="E221" i="18"/>
  <c r="I134" i="18"/>
  <c r="N128" i="18"/>
  <c r="N129" i="18"/>
  <c r="N132" i="18"/>
  <c r="N145" i="18"/>
  <c r="N146" i="18"/>
  <c r="N147" i="18"/>
  <c r="E158" i="18"/>
  <c r="E34" i="18"/>
  <c r="E48" i="18"/>
  <c r="E73" i="18"/>
  <c r="E77" i="18"/>
  <c r="E113" i="18"/>
  <c r="G135" i="18"/>
  <c r="E159" i="18"/>
  <c r="E182" i="18"/>
  <c r="E223" i="18"/>
  <c r="E157" i="18"/>
  <c r="E168" i="18"/>
  <c r="M146" i="18"/>
  <c r="M147" i="18"/>
  <c r="E199" i="18"/>
  <c r="E210" i="18"/>
  <c r="L135" i="18"/>
  <c r="N144" i="18"/>
  <c r="H134" i="18"/>
  <c r="G149" i="18"/>
  <c r="E170" i="18"/>
  <c r="D50" i="18"/>
  <c r="E36" i="18"/>
  <c r="C93" i="18"/>
  <c r="G150" i="18"/>
  <c r="K150" i="18" s="1"/>
  <c r="N149" i="18"/>
  <c r="M144" i="18"/>
  <c r="C149" i="18"/>
  <c r="M135" i="18"/>
  <c r="G134" i="18"/>
  <c r="K134" i="18" s="1"/>
  <c r="E91" i="18"/>
  <c r="D51" i="18"/>
  <c r="C50" i="18"/>
  <c r="L150" i="18"/>
  <c r="N150" i="18"/>
  <c r="E90" i="18"/>
  <c r="F134" i="18"/>
  <c r="N143" i="18"/>
  <c r="E44" i="18"/>
  <c r="C51" i="18"/>
  <c r="K131" i="18"/>
  <c r="K144" i="18"/>
  <c r="L131" i="18"/>
  <c r="D149" i="18"/>
  <c r="L149" i="18" s="1"/>
  <c r="E134" i="18"/>
  <c r="M131" i="18"/>
  <c r="E149" i="18"/>
  <c r="N131" i="18"/>
  <c r="E171" i="18"/>
  <c r="K128" i="18"/>
  <c r="L128" i="18"/>
  <c r="E223" i="17"/>
  <c r="E213" i="17"/>
  <c r="E212" i="17"/>
  <c r="E210" i="17"/>
  <c r="E209" i="17"/>
  <c r="E208" i="17"/>
  <c r="E207" i="17"/>
  <c r="E200" i="17"/>
  <c r="E199" i="17"/>
  <c r="E197" i="17"/>
  <c r="E184" i="17"/>
  <c r="E182" i="17"/>
  <c r="E181" i="17"/>
  <c r="E180" i="17"/>
  <c r="E179" i="17"/>
  <c r="E178" i="17"/>
  <c r="E168" i="17"/>
  <c r="E167" i="17"/>
  <c r="E159" i="17"/>
  <c r="E158" i="17"/>
  <c r="E157" i="17"/>
  <c r="I149" i="17"/>
  <c r="N147" i="17"/>
  <c r="M147" i="17"/>
  <c r="L147" i="17"/>
  <c r="K147" i="17"/>
  <c r="N146" i="17"/>
  <c r="L146" i="17"/>
  <c r="K146" i="17"/>
  <c r="N145" i="17"/>
  <c r="M145" i="17"/>
  <c r="L145" i="17"/>
  <c r="K145" i="17"/>
  <c r="I150" i="17"/>
  <c r="H150" i="17"/>
  <c r="N144" i="17"/>
  <c r="M144" i="17"/>
  <c r="D150" i="17"/>
  <c r="C150" i="17"/>
  <c r="J149" i="17"/>
  <c r="H149" i="17"/>
  <c r="G149" i="17"/>
  <c r="F149" i="17"/>
  <c r="E149" i="17"/>
  <c r="L143" i="17"/>
  <c r="K143" i="17"/>
  <c r="N133" i="17"/>
  <c r="M133" i="17"/>
  <c r="L133" i="17"/>
  <c r="K133" i="17"/>
  <c r="N132" i="17"/>
  <c r="M132" i="17"/>
  <c r="L132" i="17"/>
  <c r="K132" i="17"/>
  <c r="J135" i="17"/>
  <c r="I135" i="17"/>
  <c r="H135" i="17"/>
  <c r="G135" i="17"/>
  <c r="F135" i="17"/>
  <c r="E135" i="17"/>
  <c r="D135" i="17"/>
  <c r="C135" i="17"/>
  <c r="N130" i="17"/>
  <c r="M130" i="17"/>
  <c r="L130" i="17"/>
  <c r="K130" i="17"/>
  <c r="N129" i="17"/>
  <c r="M129" i="17"/>
  <c r="L129" i="17"/>
  <c r="K129" i="17"/>
  <c r="J134" i="17"/>
  <c r="I134" i="17"/>
  <c r="H134" i="17"/>
  <c r="G134" i="17"/>
  <c r="F134" i="17"/>
  <c r="M128" i="17"/>
  <c r="D134" i="17"/>
  <c r="C134" i="17"/>
  <c r="E114" i="17"/>
  <c r="E112" i="17"/>
  <c r="E92" i="17"/>
  <c r="E77" i="17"/>
  <c r="E76" i="17"/>
  <c r="E73" i="17"/>
  <c r="E72" i="17"/>
  <c r="E70" i="17"/>
  <c r="E46" i="17"/>
  <c r="E37" i="17"/>
  <c r="E35" i="17"/>
  <c r="E160" i="18" l="1"/>
  <c r="E160" i="17"/>
  <c r="N134" i="18"/>
  <c r="N135" i="18"/>
  <c r="K135" i="18"/>
  <c r="M149" i="18"/>
  <c r="L134" i="18"/>
  <c r="E169" i="18"/>
  <c r="K149" i="18"/>
  <c r="M134" i="18"/>
  <c r="E93" i="18"/>
  <c r="E50" i="18"/>
  <c r="E51" i="18"/>
  <c r="L150" i="17"/>
  <c r="M135" i="17"/>
  <c r="L135" i="17"/>
  <c r="L134" i="17"/>
  <c r="N134" i="17"/>
  <c r="N135" i="17"/>
  <c r="N149" i="17"/>
  <c r="M146" i="17"/>
  <c r="F150" i="17"/>
  <c r="C93" i="17"/>
  <c r="C50" i="17"/>
  <c r="G150" i="17"/>
  <c r="K150" i="17" s="1"/>
  <c r="E166" i="17"/>
  <c r="E222" i="17"/>
  <c r="E36" i="17"/>
  <c r="D93" i="17"/>
  <c r="M149" i="17"/>
  <c r="E169" i="17"/>
  <c r="D50" i="17"/>
  <c r="E71" i="17"/>
  <c r="E75" i="17"/>
  <c r="E91" i="17"/>
  <c r="E198" i="17"/>
  <c r="C149" i="17"/>
  <c r="K149" i="17" s="1"/>
  <c r="E221" i="17"/>
  <c r="E34" i="17"/>
  <c r="E47" i="17"/>
  <c r="E113" i="17"/>
  <c r="E183" i="17"/>
  <c r="D51" i="17"/>
  <c r="E48" i="17"/>
  <c r="E150" i="17"/>
  <c r="M150" i="17" s="1"/>
  <c r="E74" i="17"/>
  <c r="E45" i="17"/>
  <c r="K134" i="17"/>
  <c r="K135" i="17"/>
  <c r="N131" i="17"/>
  <c r="J150" i="17"/>
  <c r="E185" i="17"/>
  <c r="E214" i="17"/>
  <c r="E134" i="17"/>
  <c r="M134" i="17" s="1"/>
  <c r="E90" i="17"/>
  <c r="E44" i="17"/>
  <c r="C51" i="17"/>
  <c r="K131" i="17"/>
  <c r="K144" i="17"/>
  <c r="E170" i="17"/>
  <c r="L131" i="17"/>
  <c r="L144" i="17"/>
  <c r="D149" i="17"/>
  <c r="L149" i="17" s="1"/>
  <c r="M143" i="17"/>
  <c r="N128" i="17"/>
  <c r="M131" i="17"/>
  <c r="E171" i="17"/>
  <c r="K128" i="17"/>
  <c r="N143" i="17"/>
  <c r="L128" i="17"/>
  <c r="E50" i="17" l="1"/>
  <c r="E93" i="17"/>
  <c r="N150" i="17"/>
  <c r="E51" i="17"/>
  <c r="E213" i="16" l="1"/>
  <c r="E184" i="16"/>
  <c r="E159" i="16"/>
  <c r="M147" i="16"/>
  <c r="L147" i="16"/>
  <c r="L146" i="16"/>
  <c r="L145" i="16"/>
  <c r="J150" i="16"/>
  <c r="I150" i="16"/>
  <c r="G150" i="16"/>
  <c r="M144" i="16"/>
  <c r="D150" i="16"/>
  <c r="J149" i="16"/>
  <c r="I149" i="16"/>
  <c r="E149" i="16"/>
  <c r="D149" i="16"/>
  <c r="M132" i="16"/>
  <c r="L132" i="16"/>
  <c r="J135" i="16"/>
  <c r="I135" i="16"/>
  <c r="H135" i="16"/>
  <c r="G135" i="16"/>
  <c r="E135" i="16"/>
  <c r="D135" i="16"/>
  <c r="N130" i="16"/>
  <c r="M130" i="16"/>
  <c r="L130" i="16"/>
  <c r="K130" i="16"/>
  <c r="M129" i="16"/>
  <c r="L129" i="16"/>
  <c r="I134" i="16"/>
  <c r="H134" i="16"/>
  <c r="G134" i="16"/>
  <c r="E134" i="16"/>
  <c r="E35" i="16"/>
  <c r="E207" i="16"/>
  <c r="H149" i="16"/>
  <c r="H150" i="16"/>
  <c r="E184" i="15"/>
  <c r="E180" i="15"/>
  <c r="N147" i="15"/>
  <c r="M147" i="15"/>
  <c r="L146" i="15"/>
  <c r="M145" i="15"/>
  <c r="L145" i="15"/>
  <c r="J150" i="15"/>
  <c r="I150" i="15"/>
  <c r="H150" i="15"/>
  <c r="F150" i="15"/>
  <c r="E150" i="15"/>
  <c r="C150" i="15"/>
  <c r="J149" i="15"/>
  <c r="I149" i="15"/>
  <c r="H149" i="15"/>
  <c r="G149" i="15"/>
  <c r="F149" i="15"/>
  <c r="E149" i="15"/>
  <c r="L143" i="15"/>
  <c r="M133" i="15"/>
  <c r="L133" i="15"/>
  <c r="N132" i="15"/>
  <c r="M132" i="15"/>
  <c r="L132" i="15"/>
  <c r="K132" i="15"/>
  <c r="I135" i="15"/>
  <c r="E135" i="15"/>
  <c r="N130" i="15"/>
  <c r="M130" i="15"/>
  <c r="N129" i="15"/>
  <c r="M129" i="15"/>
  <c r="L129" i="15"/>
  <c r="K129" i="15"/>
  <c r="J134" i="15"/>
  <c r="I134" i="15"/>
  <c r="H134" i="15"/>
  <c r="F134" i="15"/>
  <c r="M128" i="15"/>
  <c r="D134" i="15"/>
  <c r="C134" i="15"/>
  <c r="E76" i="15"/>
  <c r="E207" i="15"/>
  <c r="E214" i="14"/>
  <c r="E213" i="14"/>
  <c r="E212" i="14"/>
  <c r="E198" i="14"/>
  <c r="M147" i="14"/>
  <c r="L147" i="14"/>
  <c r="L146" i="14"/>
  <c r="J150" i="14"/>
  <c r="I150" i="14"/>
  <c r="H150" i="14"/>
  <c r="E150" i="14"/>
  <c r="D150" i="14"/>
  <c r="C150" i="14"/>
  <c r="J149" i="14"/>
  <c r="I149" i="14"/>
  <c r="H149" i="14"/>
  <c r="F149" i="14"/>
  <c r="E149" i="14"/>
  <c r="D149" i="14"/>
  <c r="M132" i="14"/>
  <c r="L132" i="14"/>
  <c r="H135" i="14"/>
  <c r="M131" i="14"/>
  <c r="L131" i="14"/>
  <c r="N130" i="14"/>
  <c r="M130" i="14"/>
  <c r="L130" i="14"/>
  <c r="K130" i="14"/>
  <c r="M129" i="14"/>
  <c r="E134" i="14"/>
  <c r="E76" i="14"/>
  <c r="E207" i="14"/>
  <c r="E159" i="9"/>
  <c r="E159" i="7"/>
  <c r="E159" i="10" l="1"/>
  <c r="G134" i="15"/>
  <c r="K134" i="15" s="1"/>
  <c r="E159" i="15"/>
  <c r="E213" i="15"/>
  <c r="E159" i="8"/>
  <c r="E198" i="16"/>
  <c r="E214" i="16"/>
  <c r="N133" i="15"/>
  <c r="E212" i="16"/>
  <c r="E77" i="15"/>
  <c r="E183" i="16"/>
  <c r="E179" i="15"/>
  <c r="M133" i="16"/>
  <c r="E76" i="16"/>
  <c r="H134" i="14"/>
  <c r="L128" i="16"/>
  <c r="E158" i="15"/>
  <c r="E158" i="8"/>
  <c r="E200" i="15"/>
  <c r="E208" i="16"/>
  <c r="E178" i="15"/>
  <c r="J134" i="14"/>
  <c r="I134" i="14"/>
  <c r="M134" i="14" s="1"/>
  <c r="E159" i="12"/>
  <c r="E209" i="15"/>
  <c r="J134" i="16"/>
  <c r="L129" i="14"/>
  <c r="E180" i="16"/>
  <c r="E181" i="14"/>
  <c r="E210" i="15"/>
  <c r="E114" i="16"/>
  <c r="E209" i="16"/>
  <c r="E208" i="15"/>
  <c r="E197" i="15"/>
  <c r="E181" i="15"/>
  <c r="E181" i="16"/>
  <c r="L133" i="16"/>
  <c r="D160" i="16"/>
  <c r="K143" i="15"/>
  <c r="K147" i="15"/>
  <c r="L144" i="15"/>
  <c r="L147" i="15"/>
  <c r="C160" i="7"/>
  <c r="C160" i="12"/>
  <c r="D160" i="10"/>
  <c r="D160" i="6"/>
  <c r="C135" i="16"/>
  <c r="K135" i="16" s="1"/>
  <c r="K132" i="16"/>
  <c r="N131" i="16"/>
  <c r="N132" i="16"/>
  <c r="H135" i="15"/>
  <c r="K130" i="15"/>
  <c r="K133" i="15"/>
  <c r="F135" i="15"/>
  <c r="N132" i="14"/>
  <c r="G135" i="15"/>
  <c r="K129" i="16"/>
  <c r="I135" i="14"/>
  <c r="J135" i="15"/>
  <c r="J135" i="14"/>
  <c r="C135" i="15"/>
  <c r="K132" i="14"/>
  <c r="L130" i="15"/>
  <c r="D135" i="15"/>
  <c r="E77" i="16"/>
  <c r="D160" i="7"/>
  <c r="D160" i="12"/>
  <c r="C160" i="6"/>
  <c r="C160" i="10"/>
  <c r="E160" i="10" s="1"/>
  <c r="E158" i="12"/>
  <c r="E159" i="13"/>
  <c r="E72" i="16"/>
  <c r="E92" i="16"/>
  <c r="C160" i="16"/>
  <c r="F134" i="14"/>
  <c r="C160" i="9"/>
  <c r="C160" i="15"/>
  <c r="D160" i="9"/>
  <c r="C160" i="14"/>
  <c r="D160" i="15"/>
  <c r="C160" i="13"/>
  <c r="D160" i="14"/>
  <c r="C160" i="8"/>
  <c r="D160" i="8"/>
  <c r="D160" i="13"/>
  <c r="E114" i="14"/>
  <c r="E35" i="14"/>
  <c r="E45" i="14"/>
  <c r="E75" i="14"/>
  <c r="E91" i="14"/>
  <c r="E167" i="14"/>
  <c r="G150" i="15"/>
  <c r="K150" i="15" s="1"/>
  <c r="M145" i="16"/>
  <c r="M146" i="16"/>
  <c r="E166" i="15"/>
  <c r="N145" i="16"/>
  <c r="L143" i="14"/>
  <c r="E36" i="14"/>
  <c r="E92" i="14"/>
  <c r="E200" i="14"/>
  <c r="E222" i="14"/>
  <c r="E157" i="12"/>
  <c r="E44" i="16"/>
  <c r="E113" i="16"/>
  <c r="E178" i="16"/>
  <c r="E182" i="16"/>
  <c r="E197" i="16"/>
  <c r="E92" i="15"/>
  <c r="E34" i="14"/>
  <c r="E48" i="14"/>
  <c r="E70" i="14"/>
  <c r="E74" i="14"/>
  <c r="E166" i="14"/>
  <c r="E209" i="14"/>
  <c r="D51" i="14"/>
  <c r="K146" i="14"/>
  <c r="M146" i="15"/>
  <c r="D50" i="16"/>
  <c r="E223" i="16"/>
  <c r="E45" i="16"/>
  <c r="E91" i="16"/>
  <c r="E159" i="6"/>
  <c r="E157" i="8"/>
  <c r="E178" i="14"/>
  <c r="E223" i="14"/>
  <c r="E37" i="16"/>
  <c r="E47" i="16"/>
  <c r="E73" i="16"/>
  <c r="K128" i="16"/>
  <c r="K133" i="16"/>
  <c r="K143" i="16"/>
  <c r="K144" i="16"/>
  <c r="K145" i="16"/>
  <c r="K146" i="16"/>
  <c r="K147" i="16"/>
  <c r="E167" i="16"/>
  <c r="E199" i="16"/>
  <c r="E210" i="16"/>
  <c r="E45" i="15"/>
  <c r="E199" i="15"/>
  <c r="E221" i="15"/>
  <c r="E183" i="14"/>
  <c r="E221" i="14"/>
  <c r="E112" i="14"/>
  <c r="E158" i="14"/>
  <c r="E168" i="14"/>
  <c r="M149" i="15"/>
  <c r="M150" i="15"/>
  <c r="E185" i="15"/>
  <c r="E222" i="15"/>
  <c r="E184" i="14"/>
  <c r="N146" i="15"/>
  <c r="L133" i="14"/>
  <c r="L145" i="14"/>
  <c r="E37" i="15"/>
  <c r="E47" i="15"/>
  <c r="E73" i="15"/>
  <c r="E113" i="15"/>
  <c r="E182" i="15"/>
  <c r="E223" i="15"/>
  <c r="E48" i="16"/>
  <c r="E185" i="16"/>
  <c r="E200" i="16"/>
  <c r="N145" i="15"/>
  <c r="C50" i="14"/>
  <c r="M146" i="14"/>
  <c r="M133" i="14"/>
  <c r="M145" i="14"/>
  <c r="D93" i="14"/>
  <c r="E34" i="15"/>
  <c r="E48" i="15"/>
  <c r="E70" i="15"/>
  <c r="E74" i="15"/>
  <c r="N150" i="15"/>
  <c r="E158" i="6"/>
  <c r="D50" i="14"/>
  <c r="N144" i="15"/>
  <c r="E114" i="15"/>
  <c r="E183" i="15"/>
  <c r="E214" i="15"/>
  <c r="E168" i="16"/>
  <c r="E70" i="16"/>
  <c r="E74" i="16"/>
  <c r="E90" i="16"/>
  <c r="E222" i="16"/>
  <c r="C134" i="14"/>
  <c r="M149" i="14"/>
  <c r="E72" i="14"/>
  <c r="E168" i="15"/>
  <c r="E36" i="16"/>
  <c r="E158" i="10"/>
  <c r="N129" i="14"/>
  <c r="N146" i="14"/>
  <c r="N147" i="14"/>
  <c r="E35" i="15"/>
  <c r="E71" i="15"/>
  <c r="E75" i="15"/>
  <c r="K145" i="15"/>
  <c r="K146" i="15"/>
  <c r="C51" i="16"/>
  <c r="E46" i="16"/>
  <c r="N133" i="14"/>
  <c r="N144" i="14"/>
  <c r="N145" i="14"/>
  <c r="M144" i="14"/>
  <c r="E37" i="14"/>
  <c r="E47" i="14"/>
  <c r="E73" i="14"/>
  <c r="E77" i="14"/>
  <c r="E113" i="14"/>
  <c r="K144" i="14"/>
  <c r="G150" i="14"/>
  <c r="K150" i="14" s="1"/>
  <c r="E170" i="14"/>
  <c r="E36" i="15"/>
  <c r="D51" i="15"/>
  <c r="E72" i="15"/>
  <c r="E182" i="14"/>
  <c r="E179" i="16"/>
  <c r="M143" i="16"/>
  <c r="D51" i="16"/>
  <c r="E157" i="6"/>
  <c r="E158" i="7"/>
  <c r="E157" i="10"/>
  <c r="E197" i="14"/>
  <c r="E208" i="14"/>
  <c r="E112" i="15"/>
  <c r="N149" i="15"/>
  <c r="E34" i="16"/>
  <c r="L135" i="16"/>
  <c r="L149" i="16"/>
  <c r="E221" i="16"/>
  <c r="E171" i="14"/>
  <c r="E71" i="14"/>
  <c r="K129" i="14"/>
  <c r="K133" i="14"/>
  <c r="K143" i="14"/>
  <c r="K145" i="14"/>
  <c r="K147" i="14"/>
  <c r="E212" i="15"/>
  <c r="D93" i="16"/>
  <c r="E112" i="16"/>
  <c r="F134" i="16"/>
  <c r="N133" i="16"/>
  <c r="N143" i="16"/>
  <c r="N144" i="16"/>
  <c r="F149" i="16"/>
  <c r="N149" i="16" s="1"/>
  <c r="N146" i="16"/>
  <c r="N147" i="16"/>
  <c r="N149" i="14"/>
  <c r="E167" i="15"/>
  <c r="E46" i="15"/>
  <c r="E198" i="15"/>
  <c r="D150" i="15"/>
  <c r="L150" i="15" s="1"/>
  <c r="C93" i="14"/>
  <c r="E158" i="13"/>
  <c r="C51" i="14"/>
  <c r="D134" i="14"/>
  <c r="E179" i="14"/>
  <c r="C149" i="15"/>
  <c r="K149" i="15" s="1"/>
  <c r="C50" i="15"/>
  <c r="E90" i="15"/>
  <c r="G149" i="16"/>
  <c r="G149" i="14"/>
  <c r="E158" i="9"/>
  <c r="E180" i="14"/>
  <c r="E199" i="14"/>
  <c r="E210" i="14"/>
  <c r="N143" i="15"/>
  <c r="D50" i="15"/>
  <c r="E91" i="15"/>
  <c r="E185" i="14"/>
  <c r="E71" i="16"/>
  <c r="E75" i="16"/>
  <c r="E157" i="16"/>
  <c r="L144" i="16"/>
  <c r="C150" i="16"/>
  <c r="K150" i="16" s="1"/>
  <c r="M149" i="16"/>
  <c r="N129" i="16"/>
  <c r="C50" i="16"/>
  <c r="M134" i="16"/>
  <c r="M135" i="16"/>
  <c r="L150" i="16"/>
  <c r="C134" i="16"/>
  <c r="K134" i="16" s="1"/>
  <c r="C93" i="16"/>
  <c r="M128" i="16"/>
  <c r="E150" i="16"/>
  <c r="M150" i="16" s="1"/>
  <c r="E166" i="16"/>
  <c r="M131" i="16"/>
  <c r="D134" i="16"/>
  <c r="L134" i="16" s="1"/>
  <c r="E158" i="16"/>
  <c r="N128" i="16"/>
  <c r="F150" i="16"/>
  <c r="N150" i="16" s="1"/>
  <c r="F135" i="16"/>
  <c r="N135" i="16" s="1"/>
  <c r="L143" i="16"/>
  <c r="K131" i="16"/>
  <c r="C149" i="16"/>
  <c r="E171" i="16"/>
  <c r="L131" i="16"/>
  <c r="E157" i="15"/>
  <c r="M135" i="15"/>
  <c r="L134" i="15"/>
  <c r="C93" i="15"/>
  <c r="N134" i="15"/>
  <c r="E44" i="15"/>
  <c r="C51" i="15"/>
  <c r="K131" i="15"/>
  <c r="K144" i="15"/>
  <c r="E170" i="15"/>
  <c r="L131" i="15"/>
  <c r="D149" i="15"/>
  <c r="L149" i="15" s="1"/>
  <c r="E134" i="15"/>
  <c r="M134" i="15" s="1"/>
  <c r="M144" i="15"/>
  <c r="N131" i="15"/>
  <c r="E171" i="15"/>
  <c r="M143" i="15"/>
  <c r="D93" i="15"/>
  <c r="M131" i="15"/>
  <c r="K128" i="15"/>
  <c r="N128" i="15"/>
  <c r="L128" i="15"/>
  <c r="M150" i="14"/>
  <c r="F150" i="14"/>
  <c r="N150" i="14" s="1"/>
  <c r="L150" i="14"/>
  <c r="L149" i="14"/>
  <c r="C135" i="14"/>
  <c r="F135" i="14"/>
  <c r="G135" i="14"/>
  <c r="G134" i="14"/>
  <c r="E46" i="14"/>
  <c r="M128" i="14"/>
  <c r="M143" i="14"/>
  <c r="E90" i="14"/>
  <c r="N128" i="14"/>
  <c r="N143" i="14"/>
  <c r="E44" i="14"/>
  <c r="K131" i="14"/>
  <c r="C149" i="14"/>
  <c r="E159" i="14"/>
  <c r="D135" i="14"/>
  <c r="L135" i="14" s="1"/>
  <c r="E135" i="14"/>
  <c r="N131" i="14"/>
  <c r="E157" i="14"/>
  <c r="K128" i="14"/>
  <c r="L144" i="14"/>
  <c r="L128" i="14"/>
  <c r="E157" i="13"/>
  <c r="E157" i="9"/>
  <c r="E157" i="7"/>
  <c r="E159" i="1"/>
  <c r="E214" i="13"/>
  <c r="E213" i="13"/>
  <c r="E212" i="13"/>
  <c r="E198" i="13"/>
  <c r="M147" i="13"/>
  <c r="L147" i="13"/>
  <c r="L146" i="13"/>
  <c r="L145" i="13"/>
  <c r="J150" i="13"/>
  <c r="I150" i="13"/>
  <c r="H150" i="13"/>
  <c r="G150" i="13"/>
  <c r="F150" i="13"/>
  <c r="L144" i="13"/>
  <c r="J149" i="13"/>
  <c r="I149" i="13"/>
  <c r="H149" i="13"/>
  <c r="F149" i="13"/>
  <c r="D149" i="13"/>
  <c r="C149" i="13"/>
  <c r="M132" i="13"/>
  <c r="L132" i="13"/>
  <c r="I135" i="13"/>
  <c r="H135" i="13"/>
  <c r="E135" i="13"/>
  <c r="D135" i="13"/>
  <c r="N130" i="13"/>
  <c r="M130" i="13"/>
  <c r="L130" i="13"/>
  <c r="K130" i="13"/>
  <c r="M129" i="13"/>
  <c r="J134" i="13"/>
  <c r="G134" i="13"/>
  <c r="E76" i="13"/>
  <c r="E207" i="13"/>
  <c r="E185" i="13"/>
  <c r="E184" i="13"/>
  <c r="E183" i="13"/>
  <c r="E182" i="13"/>
  <c r="N134" i="14" l="1"/>
  <c r="L134" i="14"/>
  <c r="E160" i="8"/>
  <c r="L128" i="13"/>
  <c r="E160" i="16"/>
  <c r="E160" i="7"/>
  <c r="E160" i="13"/>
  <c r="E160" i="14"/>
  <c r="E160" i="15"/>
  <c r="E160" i="9"/>
  <c r="E160" i="6"/>
  <c r="E160" i="12"/>
  <c r="E169" i="15"/>
  <c r="H134" i="13"/>
  <c r="I134" i="13"/>
  <c r="E134" i="13"/>
  <c r="N134" i="16"/>
  <c r="E51" i="14"/>
  <c r="E72" i="13"/>
  <c r="E199" i="13"/>
  <c r="E221" i="13"/>
  <c r="E210" i="13"/>
  <c r="E180" i="13"/>
  <c r="M133" i="13"/>
  <c r="E93" i="15"/>
  <c r="N135" i="15"/>
  <c r="K132" i="13"/>
  <c r="N132" i="13"/>
  <c r="L135" i="15"/>
  <c r="K135" i="15"/>
  <c r="M135" i="14"/>
  <c r="N135" i="14"/>
  <c r="E92" i="13"/>
  <c r="D160" i="1"/>
  <c r="C160" i="1"/>
  <c r="E50" i="16"/>
  <c r="J135" i="13"/>
  <c r="E74" i="13"/>
  <c r="E150" i="13"/>
  <c r="M150" i="13" s="1"/>
  <c r="L129" i="13"/>
  <c r="L133" i="13"/>
  <c r="D150" i="13"/>
  <c r="L150" i="13" s="1"/>
  <c r="E51" i="16"/>
  <c r="E93" i="14"/>
  <c r="E166" i="13"/>
  <c r="E157" i="1"/>
  <c r="E50" i="14"/>
  <c r="E181" i="13"/>
  <c r="E200" i="13"/>
  <c r="E222" i="13"/>
  <c r="E70" i="13"/>
  <c r="E114" i="13"/>
  <c r="E208" i="13"/>
  <c r="C51" i="13"/>
  <c r="K134" i="14"/>
  <c r="E51" i="15"/>
  <c r="E169" i="16"/>
  <c r="E50" i="15"/>
  <c r="E169" i="14"/>
  <c r="E223" i="13"/>
  <c r="E158" i="1"/>
  <c r="C135" i="13"/>
  <c r="K146" i="13"/>
  <c r="K145" i="13"/>
  <c r="L135" i="13"/>
  <c r="N133" i="13"/>
  <c r="E48" i="13"/>
  <c r="E77" i="13"/>
  <c r="E113" i="13"/>
  <c r="K133" i="13"/>
  <c r="K147" i="13"/>
  <c r="D134" i="13"/>
  <c r="E178" i="13"/>
  <c r="E197" i="13"/>
  <c r="D50" i="13"/>
  <c r="K149" i="16"/>
  <c r="E170" i="13"/>
  <c r="E71" i="13"/>
  <c r="E36" i="13"/>
  <c r="K129" i="13"/>
  <c r="K144" i="13"/>
  <c r="E75" i="13"/>
  <c r="E46" i="13"/>
  <c r="E37" i="13"/>
  <c r="E47" i="13"/>
  <c r="K149" i="14"/>
  <c r="E93" i="16"/>
  <c r="E167" i="13"/>
  <c r="E179" i="13"/>
  <c r="E209" i="13"/>
  <c r="E170" i="16"/>
  <c r="K135" i="14"/>
  <c r="E34" i="13"/>
  <c r="C50" i="13"/>
  <c r="E73" i="13"/>
  <c r="M143" i="13"/>
  <c r="E149" i="13"/>
  <c r="M149" i="13" s="1"/>
  <c r="E112" i="13"/>
  <c r="F134" i="13"/>
  <c r="N134" i="13" s="1"/>
  <c r="F135" i="13"/>
  <c r="N150" i="13"/>
  <c r="N146" i="13"/>
  <c r="E44" i="13"/>
  <c r="E90" i="13"/>
  <c r="G135" i="13"/>
  <c r="G149" i="13"/>
  <c r="K149" i="13" s="1"/>
  <c r="M146" i="13"/>
  <c r="N143" i="13"/>
  <c r="N149" i="13"/>
  <c r="N145" i="13"/>
  <c r="N147" i="13"/>
  <c r="E35" i="13"/>
  <c r="E91" i="13"/>
  <c r="E168" i="13"/>
  <c r="E171" i="13"/>
  <c r="L149" i="13"/>
  <c r="M145" i="13"/>
  <c r="K143" i="13"/>
  <c r="M135" i="13"/>
  <c r="C134" i="13"/>
  <c r="K134" i="13" s="1"/>
  <c r="N129" i="13"/>
  <c r="D93" i="13"/>
  <c r="D51" i="13"/>
  <c r="M131" i="13"/>
  <c r="M144" i="13"/>
  <c r="E45" i="13"/>
  <c r="N131" i="13"/>
  <c r="N144" i="13"/>
  <c r="K128" i="13"/>
  <c r="C150" i="13"/>
  <c r="K150" i="13" s="1"/>
  <c r="C93" i="13"/>
  <c r="M128" i="13"/>
  <c r="N128" i="13"/>
  <c r="K131" i="13"/>
  <c r="L143" i="13"/>
  <c r="L131" i="13"/>
  <c r="E160" i="1" l="1"/>
  <c r="M134" i="13"/>
  <c r="L134" i="13"/>
  <c r="N135" i="13"/>
  <c r="K135" i="13"/>
  <c r="E51" i="13"/>
  <c r="E50" i="13"/>
  <c r="E169" i="13"/>
  <c r="E93" i="13"/>
  <c r="E223" i="12" l="1"/>
  <c r="E222" i="12"/>
  <c r="E221" i="12"/>
  <c r="E214" i="12"/>
  <c r="E213" i="12"/>
  <c r="E212" i="12"/>
  <c r="E210" i="12"/>
  <c r="E209" i="12"/>
  <c r="E208" i="12"/>
  <c r="E207" i="12"/>
  <c r="E200" i="12"/>
  <c r="E199" i="12"/>
  <c r="E198" i="12"/>
  <c r="E197" i="12"/>
  <c r="E185" i="12"/>
  <c r="E184" i="12"/>
  <c r="E182" i="12"/>
  <c r="E181" i="12"/>
  <c r="E180" i="12"/>
  <c r="E179" i="12"/>
  <c r="E178" i="12"/>
  <c r="E168" i="12"/>
  <c r="E167" i="12"/>
  <c r="E166" i="12"/>
  <c r="J150" i="12"/>
  <c r="I150" i="12"/>
  <c r="H150" i="12"/>
  <c r="C150" i="12"/>
  <c r="G149" i="12"/>
  <c r="F149" i="12"/>
  <c r="E149" i="12"/>
  <c r="D149" i="12"/>
  <c r="N147" i="12"/>
  <c r="M147" i="12"/>
  <c r="L147" i="12"/>
  <c r="K147" i="12"/>
  <c r="N146" i="12"/>
  <c r="M146" i="12"/>
  <c r="L146" i="12"/>
  <c r="K146" i="12"/>
  <c r="N145" i="12"/>
  <c r="M145" i="12"/>
  <c r="L145" i="12"/>
  <c r="K145" i="12"/>
  <c r="M144" i="12"/>
  <c r="G150" i="12"/>
  <c r="F150" i="12"/>
  <c r="E150" i="12"/>
  <c r="L144" i="12"/>
  <c r="K144" i="12"/>
  <c r="J149" i="12"/>
  <c r="I149" i="12"/>
  <c r="H149" i="12"/>
  <c r="N143" i="12"/>
  <c r="M143" i="12"/>
  <c r="L143" i="12"/>
  <c r="C149" i="12"/>
  <c r="N133" i="12"/>
  <c r="M133" i="12"/>
  <c r="L133" i="12"/>
  <c r="K133" i="12"/>
  <c r="N132" i="12"/>
  <c r="M132" i="12"/>
  <c r="L132" i="12"/>
  <c r="K132" i="12"/>
  <c r="J135" i="12"/>
  <c r="I135" i="12"/>
  <c r="H135" i="12"/>
  <c r="G135" i="12"/>
  <c r="F135" i="12"/>
  <c r="M131" i="12"/>
  <c r="D135" i="12"/>
  <c r="C135" i="12"/>
  <c r="N130" i="12"/>
  <c r="M130" i="12"/>
  <c r="L130" i="12"/>
  <c r="K130" i="12"/>
  <c r="N129" i="12"/>
  <c r="M129" i="12"/>
  <c r="L129" i="12"/>
  <c r="K129" i="12"/>
  <c r="J134" i="12"/>
  <c r="I134" i="12"/>
  <c r="H134" i="12"/>
  <c r="G134" i="12"/>
  <c r="F134" i="12"/>
  <c r="E134" i="12"/>
  <c r="D134" i="12"/>
  <c r="C134" i="12"/>
  <c r="E114" i="12"/>
  <c r="E113" i="12"/>
  <c r="E112" i="12"/>
  <c r="C93" i="12"/>
  <c r="E91" i="12"/>
  <c r="D93" i="12"/>
  <c r="E77" i="12"/>
  <c r="E76" i="12"/>
  <c r="E75" i="12"/>
  <c r="E74" i="12"/>
  <c r="E73" i="12"/>
  <c r="E72" i="12"/>
  <c r="E71" i="12"/>
  <c r="E70" i="12"/>
  <c r="E48" i="12"/>
  <c r="D51" i="12"/>
  <c r="E47" i="12"/>
  <c r="E46" i="12"/>
  <c r="D50" i="12"/>
  <c r="E44" i="12"/>
  <c r="E37" i="12"/>
  <c r="E36" i="12"/>
  <c r="E35" i="12"/>
  <c r="E34" i="12"/>
  <c r="M134" i="12" l="1"/>
  <c r="L134" i="12"/>
  <c r="M150" i="12"/>
  <c r="L149" i="12"/>
  <c r="M149" i="12"/>
  <c r="E93" i="12"/>
  <c r="E183" i="12"/>
  <c r="K134" i="12"/>
  <c r="K149" i="12"/>
  <c r="E169" i="12"/>
  <c r="N150" i="12"/>
  <c r="K135" i="12"/>
  <c r="L135" i="12"/>
  <c r="N134" i="12"/>
  <c r="N135" i="12"/>
  <c r="N149" i="12"/>
  <c r="K150" i="12"/>
  <c r="E135" i="12"/>
  <c r="M135" i="12" s="1"/>
  <c r="N131" i="12"/>
  <c r="N144" i="12"/>
  <c r="K128" i="12"/>
  <c r="K143" i="12"/>
  <c r="E170" i="12"/>
  <c r="C50" i="12"/>
  <c r="E50" i="12" s="1"/>
  <c r="E92" i="12"/>
  <c r="L128" i="12"/>
  <c r="D150" i="12"/>
  <c r="L150" i="12" s="1"/>
  <c r="E45" i="12"/>
  <c r="E90" i="12"/>
  <c r="N128" i="12"/>
  <c r="E171" i="12"/>
  <c r="C51" i="12"/>
  <c r="E51" i="12" s="1"/>
  <c r="K131" i="12"/>
  <c r="M128" i="12"/>
  <c r="L131" i="12"/>
  <c r="E214" i="10" l="1"/>
  <c r="E213" i="10"/>
  <c r="E212" i="10"/>
  <c r="E210" i="10"/>
  <c r="E198" i="10"/>
  <c r="E184" i="10"/>
  <c r="E181" i="10"/>
  <c r="E180" i="10"/>
  <c r="N147" i="10"/>
  <c r="M147" i="10"/>
  <c r="L147" i="10"/>
  <c r="K147" i="10"/>
  <c r="L146" i="10"/>
  <c r="M145" i="10"/>
  <c r="L145" i="10"/>
  <c r="J150" i="10"/>
  <c r="I150" i="10"/>
  <c r="H150" i="10"/>
  <c r="F150" i="10"/>
  <c r="E150" i="10"/>
  <c r="L144" i="10"/>
  <c r="J149" i="10"/>
  <c r="I149" i="10"/>
  <c r="H149" i="10"/>
  <c r="E149" i="10"/>
  <c r="D149" i="10"/>
  <c r="M133" i="10"/>
  <c r="L133" i="10"/>
  <c r="M132" i="10"/>
  <c r="L132" i="10"/>
  <c r="K132" i="10"/>
  <c r="J135" i="10"/>
  <c r="I135" i="10"/>
  <c r="H135" i="10"/>
  <c r="G135" i="10"/>
  <c r="F135" i="10"/>
  <c r="E135" i="10"/>
  <c r="D135" i="10"/>
  <c r="C135" i="10"/>
  <c r="M130" i="10"/>
  <c r="L130" i="10"/>
  <c r="K130" i="10"/>
  <c r="M129" i="10"/>
  <c r="L129" i="10"/>
  <c r="K129" i="10"/>
  <c r="I134" i="10"/>
  <c r="H134" i="10"/>
  <c r="G134" i="10"/>
  <c r="F134" i="10"/>
  <c r="M128" i="10"/>
  <c r="D134" i="10"/>
  <c r="E77" i="10"/>
  <c r="E76" i="10"/>
  <c r="E35" i="10"/>
  <c r="E208" i="10"/>
  <c r="E207" i="10"/>
  <c r="E214" i="9"/>
  <c r="E184" i="8"/>
  <c r="E184" i="9"/>
  <c r="L147" i="9"/>
  <c r="N146" i="9"/>
  <c r="M146" i="9"/>
  <c r="L146" i="9"/>
  <c r="K146" i="9"/>
  <c r="L145" i="9"/>
  <c r="J150" i="9"/>
  <c r="I150" i="9"/>
  <c r="H150" i="9"/>
  <c r="G150" i="9"/>
  <c r="F150" i="9"/>
  <c r="M144" i="9"/>
  <c r="L144" i="9"/>
  <c r="K144" i="9"/>
  <c r="I149" i="9"/>
  <c r="H149" i="9"/>
  <c r="D149" i="9"/>
  <c r="C149" i="9"/>
  <c r="N132" i="9"/>
  <c r="M132" i="9"/>
  <c r="L132" i="9"/>
  <c r="K132" i="9"/>
  <c r="J135" i="9"/>
  <c r="I135" i="9"/>
  <c r="H135" i="9"/>
  <c r="G135" i="9"/>
  <c r="F135" i="9"/>
  <c r="E135" i="9"/>
  <c r="D135" i="9"/>
  <c r="C135" i="9"/>
  <c r="M130" i="9"/>
  <c r="L130" i="9"/>
  <c r="N129" i="9"/>
  <c r="L129" i="9"/>
  <c r="K129" i="9"/>
  <c r="D134" i="9"/>
  <c r="C134" i="9"/>
  <c r="E76" i="9"/>
  <c r="E207" i="9"/>
  <c r="E214" i="8"/>
  <c r="E213" i="8"/>
  <c r="E212" i="8"/>
  <c r="E181" i="8"/>
  <c r="L147" i="8"/>
  <c r="K147" i="8"/>
  <c r="M146" i="8"/>
  <c r="L146" i="8"/>
  <c r="L145" i="8"/>
  <c r="J150" i="8"/>
  <c r="I150" i="8"/>
  <c r="H150" i="8"/>
  <c r="G150" i="8"/>
  <c r="F150" i="8"/>
  <c r="E150" i="8"/>
  <c r="D150" i="8"/>
  <c r="C150" i="8"/>
  <c r="J149" i="8"/>
  <c r="I149" i="8"/>
  <c r="H149" i="8"/>
  <c r="G149" i="8"/>
  <c r="N143" i="8"/>
  <c r="M143" i="8"/>
  <c r="D149" i="8"/>
  <c r="C149" i="8"/>
  <c r="N132" i="8"/>
  <c r="M132" i="8"/>
  <c r="L132" i="8"/>
  <c r="K132" i="8"/>
  <c r="H135" i="8"/>
  <c r="N130" i="8"/>
  <c r="M130" i="8"/>
  <c r="L130" i="8"/>
  <c r="K130" i="8"/>
  <c r="N129" i="8"/>
  <c r="M129" i="8"/>
  <c r="L129" i="8"/>
  <c r="K129" i="8"/>
  <c r="H134" i="8"/>
  <c r="G134" i="8"/>
  <c r="C134" i="8"/>
  <c r="E77" i="8"/>
  <c r="E76" i="8"/>
  <c r="E35" i="8"/>
  <c r="E207" i="8"/>
  <c r="F134" i="9" l="1"/>
  <c r="E200" i="10"/>
  <c r="E222" i="10"/>
  <c r="E178" i="10"/>
  <c r="E198" i="8"/>
  <c r="E77" i="9"/>
  <c r="E197" i="10"/>
  <c r="H134" i="9"/>
  <c r="L134" i="9" s="1"/>
  <c r="I134" i="8"/>
  <c r="E179" i="10"/>
  <c r="E183" i="10"/>
  <c r="E209" i="10"/>
  <c r="E199" i="10"/>
  <c r="E210" i="8"/>
  <c r="E179" i="8"/>
  <c r="J134" i="8"/>
  <c r="E210" i="9"/>
  <c r="K133" i="8"/>
  <c r="E185" i="10"/>
  <c r="K133" i="10"/>
  <c r="E223" i="10"/>
  <c r="I134" i="9"/>
  <c r="J134" i="10"/>
  <c r="N134" i="10" s="1"/>
  <c r="E181" i="9"/>
  <c r="F134" i="8"/>
  <c r="E213" i="9"/>
  <c r="E167" i="8"/>
  <c r="E170" i="8"/>
  <c r="E180" i="8"/>
  <c r="E167" i="10"/>
  <c r="E170" i="10"/>
  <c r="E198" i="9"/>
  <c r="E212" i="9"/>
  <c r="E180" i="9"/>
  <c r="E178" i="8"/>
  <c r="E166" i="10"/>
  <c r="E72" i="8"/>
  <c r="M147" i="9"/>
  <c r="N147" i="8"/>
  <c r="G149" i="9"/>
  <c r="K149" i="9" s="1"/>
  <c r="M146" i="10"/>
  <c r="M147" i="8"/>
  <c r="K147" i="9"/>
  <c r="N147" i="9"/>
  <c r="C134" i="10"/>
  <c r="K134" i="10" s="1"/>
  <c r="L133" i="8"/>
  <c r="L133" i="9"/>
  <c r="L128" i="8"/>
  <c r="K133" i="9"/>
  <c r="N130" i="9"/>
  <c r="J135" i="8"/>
  <c r="C135" i="8"/>
  <c r="N129" i="10"/>
  <c r="N130" i="10"/>
  <c r="N132" i="10"/>
  <c r="N133" i="10"/>
  <c r="I135" i="8"/>
  <c r="K130" i="9"/>
  <c r="E135" i="8"/>
  <c r="D135" i="8"/>
  <c r="L135" i="8" s="1"/>
  <c r="F135" i="8"/>
  <c r="G135" i="8"/>
  <c r="E72" i="10"/>
  <c r="J134" i="9"/>
  <c r="J149" i="9"/>
  <c r="K144" i="10"/>
  <c r="K145" i="10"/>
  <c r="K146" i="10"/>
  <c r="E91" i="10"/>
  <c r="E92" i="10"/>
  <c r="G134" i="9"/>
  <c r="K134" i="9" s="1"/>
  <c r="E71" i="9"/>
  <c r="E75" i="9"/>
  <c r="E91" i="9"/>
  <c r="G150" i="10"/>
  <c r="C149" i="10"/>
  <c r="D50" i="8"/>
  <c r="E34" i="10"/>
  <c r="C50" i="10"/>
  <c r="E48" i="10"/>
  <c r="E114" i="10"/>
  <c r="E113" i="8"/>
  <c r="K145" i="8"/>
  <c r="E171" i="8"/>
  <c r="E182" i="10"/>
  <c r="D51" i="8"/>
  <c r="E200" i="8"/>
  <c r="E44" i="9"/>
  <c r="E48" i="9"/>
  <c r="E73" i="9"/>
  <c r="E185" i="9"/>
  <c r="E185" i="8"/>
  <c r="E200" i="9"/>
  <c r="E222" i="9"/>
  <c r="E73" i="10"/>
  <c r="N143" i="10"/>
  <c r="N145" i="10"/>
  <c r="N146" i="10"/>
  <c r="E45" i="8"/>
  <c r="E71" i="8"/>
  <c r="E75" i="8"/>
  <c r="E91" i="8"/>
  <c r="N144" i="9"/>
  <c r="E166" i="9"/>
  <c r="E36" i="8"/>
  <c r="E46" i="8"/>
  <c r="E199" i="8"/>
  <c r="E36" i="9"/>
  <c r="E46" i="9"/>
  <c r="E209" i="9"/>
  <c r="E34" i="8"/>
  <c r="E44" i="8"/>
  <c r="E48" i="8"/>
  <c r="E70" i="8"/>
  <c r="E74" i="8"/>
  <c r="C50" i="8"/>
  <c r="D150" i="9"/>
  <c r="L150" i="9" s="1"/>
  <c r="M145" i="9"/>
  <c r="D150" i="10"/>
  <c r="L150" i="10" s="1"/>
  <c r="D50" i="10"/>
  <c r="E112" i="8"/>
  <c r="D51" i="10"/>
  <c r="N145" i="9"/>
  <c r="E178" i="9"/>
  <c r="E182" i="8"/>
  <c r="E197" i="9"/>
  <c r="E208" i="9"/>
  <c r="E223" i="9"/>
  <c r="C150" i="10"/>
  <c r="E37" i="10"/>
  <c r="E47" i="10"/>
  <c r="E72" i="9"/>
  <c r="E92" i="9"/>
  <c r="C93" i="10"/>
  <c r="K146" i="8"/>
  <c r="E197" i="8"/>
  <c r="E208" i="8"/>
  <c r="E223" i="8"/>
  <c r="E199" i="9"/>
  <c r="C50" i="9"/>
  <c r="D50" i="9"/>
  <c r="E113" i="9"/>
  <c r="K144" i="8"/>
  <c r="E114" i="8"/>
  <c r="E70" i="9"/>
  <c r="E74" i="9"/>
  <c r="D93" i="9"/>
  <c r="E114" i="9"/>
  <c r="E112" i="10"/>
  <c r="M150" i="10"/>
  <c r="K145" i="9"/>
  <c r="E166" i="8"/>
  <c r="E113" i="10"/>
  <c r="E209" i="8"/>
  <c r="E37" i="9"/>
  <c r="E47" i="9"/>
  <c r="D93" i="10"/>
  <c r="E73" i="8"/>
  <c r="D51" i="9"/>
  <c r="N133" i="9"/>
  <c r="N143" i="9"/>
  <c r="E36" i="10"/>
  <c r="E46" i="10"/>
  <c r="E71" i="10"/>
  <c r="E75" i="10"/>
  <c r="L144" i="8"/>
  <c r="E170" i="9"/>
  <c r="E44" i="10"/>
  <c r="N150" i="10"/>
  <c r="E37" i="8"/>
  <c r="E47" i="8"/>
  <c r="E92" i="8"/>
  <c r="E70" i="10"/>
  <c r="E74" i="10"/>
  <c r="E221" i="10"/>
  <c r="M133" i="8"/>
  <c r="N133" i="8"/>
  <c r="N145" i="8"/>
  <c r="N146" i="8"/>
  <c r="E221" i="8"/>
  <c r="E34" i="9"/>
  <c r="E112" i="9"/>
  <c r="E134" i="9"/>
  <c r="M133" i="9"/>
  <c r="M143" i="9"/>
  <c r="E179" i="9"/>
  <c r="E183" i="9"/>
  <c r="E183" i="8"/>
  <c r="E168" i="9"/>
  <c r="M145" i="8"/>
  <c r="C93" i="8"/>
  <c r="E168" i="8"/>
  <c r="N150" i="9"/>
  <c r="E182" i="9"/>
  <c r="D93" i="8"/>
  <c r="E222" i="8"/>
  <c r="E35" i="9"/>
  <c r="C93" i="9"/>
  <c r="E221" i="9"/>
  <c r="E168" i="10"/>
  <c r="L149" i="10"/>
  <c r="G149" i="10"/>
  <c r="N144" i="10"/>
  <c r="M143" i="10"/>
  <c r="K135" i="10"/>
  <c r="L135" i="10"/>
  <c r="L134" i="10"/>
  <c r="N135" i="10"/>
  <c r="M149" i="10"/>
  <c r="M135" i="10"/>
  <c r="M131" i="10"/>
  <c r="M144" i="10"/>
  <c r="E45" i="10"/>
  <c r="N131" i="10"/>
  <c r="F149" i="10"/>
  <c r="N149" i="10" s="1"/>
  <c r="K128" i="10"/>
  <c r="L143" i="10"/>
  <c r="E134" i="10"/>
  <c r="M134" i="10" s="1"/>
  <c r="E90" i="10"/>
  <c r="N128" i="10"/>
  <c r="E171" i="10"/>
  <c r="K143" i="10"/>
  <c r="L128" i="10"/>
  <c r="C51" i="10"/>
  <c r="K131" i="10"/>
  <c r="L131" i="10"/>
  <c r="E167" i="9"/>
  <c r="L149" i="9"/>
  <c r="E150" i="9"/>
  <c r="M150" i="9" s="1"/>
  <c r="C150" i="9"/>
  <c r="K150" i="9" s="1"/>
  <c r="K135" i="9"/>
  <c r="M129" i="9"/>
  <c r="L135" i="9"/>
  <c r="M135" i="9"/>
  <c r="N135" i="9"/>
  <c r="L128" i="9"/>
  <c r="M131" i="9"/>
  <c r="E149" i="9"/>
  <c r="M149" i="9" s="1"/>
  <c r="E45" i="9"/>
  <c r="N131" i="9"/>
  <c r="F149" i="9"/>
  <c r="K128" i="9"/>
  <c r="K143" i="9"/>
  <c r="E90" i="9"/>
  <c r="N128" i="9"/>
  <c r="E171" i="9"/>
  <c r="L143" i="9"/>
  <c r="C51" i="9"/>
  <c r="K131" i="9"/>
  <c r="M128" i="9"/>
  <c r="L131" i="9"/>
  <c r="K149" i="8"/>
  <c r="L149" i="8"/>
  <c r="M144" i="8"/>
  <c r="N144" i="8"/>
  <c r="E134" i="8"/>
  <c r="K134" i="8"/>
  <c r="N150" i="8"/>
  <c r="K150" i="8"/>
  <c r="L150" i="8"/>
  <c r="M150" i="8"/>
  <c r="K143" i="8"/>
  <c r="M131" i="8"/>
  <c r="E149" i="8"/>
  <c r="M149" i="8" s="1"/>
  <c r="N131" i="8"/>
  <c r="F149" i="8"/>
  <c r="N149" i="8" s="1"/>
  <c r="K128" i="8"/>
  <c r="D134" i="8"/>
  <c r="L134" i="8" s="1"/>
  <c r="M128" i="8"/>
  <c r="E90" i="8"/>
  <c r="N128" i="8"/>
  <c r="K131" i="8"/>
  <c r="L143" i="8"/>
  <c r="C51" i="8"/>
  <c r="L131" i="8"/>
  <c r="N134" i="9" l="1"/>
  <c r="M134" i="8"/>
  <c r="N134" i="8"/>
  <c r="M134" i="9"/>
  <c r="M135" i="8"/>
  <c r="N149" i="9"/>
  <c r="K135" i="8"/>
  <c r="N135" i="8"/>
  <c r="E51" i="8"/>
  <c r="K150" i="10"/>
  <c r="K149" i="10"/>
  <c r="E50" i="10"/>
  <c r="E50" i="8"/>
  <c r="E93" i="10"/>
  <c r="E93" i="8"/>
  <c r="E50" i="9"/>
  <c r="E169" i="9"/>
  <c r="E51" i="10"/>
  <c r="E169" i="10"/>
  <c r="E93" i="9"/>
  <c r="E51" i="9"/>
  <c r="E169" i="8"/>
  <c r="E223" i="7" l="1"/>
  <c r="E214" i="7"/>
  <c r="E213" i="7"/>
  <c r="E212" i="7"/>
  <c r="E198" i="7"/>
  <c r="E184" i="7"/>
  <c r="N147" i="7"/>
  <c r="L147" i="7"/>
  <c r="K147" i="7"/>
  <c r="L146" i="7"/>
  <c r="L145" i="7"/>
  <c r="J150" i="7"/>
  <c r="I150" i="7"/>
  <c r="F150" i="7"/>
  <c r="E150" i="7"/>
  <c r="D150" i="7"/>
  <c r="C150" i="7"/>
  <c r="J149" i="7"/>
  <c r="I149" i="7"/>
  <c r="H149" i="7"/>
  <c r="G149" i="7"/>
  <c r="L143" i="7"/>
  <c r="L129" i="7"/>
  <c r="M129" i="7"/>
  <c r="N129" i="7"/>
  <c r="K130" i="7"/>
  <c r="L130" i="7"/>
  <c r="M130" i="7"/>
  <c r="N130" i="7"/>
  <c r="C135" i="7"/>
  <c r="D135" i="7"/>
  <c r="E135" i="7"/>
  <c r="F135" i="7"/>
  <c r="G135" i="7"/>
  <c r="H135" i="7"/>
  <c r="I135" i="7"/>
  <c r="J135" i="7"/>
  <c r="M132" i="7"/>
  <c r="K129" i="7"/>
  <c r="E76" i="7"/>
  <c r="E207" i="7"/>
  <c r="H150" i="7"/>
  <c r="E200" i="7" l="1"/>
  <c r="E179" i="7"/>
  <c r="E183" i="7"/>
  <c r="E209" i="7"/>
  <c r="E180" i="7"/>
  <c r="E210" i="7"/>
  <c r="K132" i="7"/>
  <c r="E134" i="7"/>
  <c r="H134" i="7"/>
  <c r="M133" i="7"/>
  <c r="E208" i="7"/>
  <c r="L133" i="7"/>
  <c r="E182" i="7"/>
  <c r="D134" i="7"/>
  <c r="E77" i="7"/>
  <c r="K133" i="7"/>
  <c r="E166" i="7"/>
  <c r="M143" i="7"/>
  <c r="M147" i="7"/>
  <c r="F134" i="7"/>
  <c r="I134" i="7"/>
  <c r="N133" i="7"/>
  <c r="K128" i="7"/>
  <c r="J134" i="7"/>
  <c r="N132" i="7"/>
  <c r="L132" i="7"/>
  <c r="E35" i="7"/>
  <c r="E92" i="7"/>
  <c r="E72" i="7"/>
  <c r="E44" i="7"/>
  <c r="E34" i="7"/>
  <c r="E171" i="7"/>
  <c r="E181" i="7"/>
  <c r="E222" i="7"/>
  <c r="C149" i="7"/>
  <c r="K149" i="7" s="1"/>
  <c r="E114" i="7"/>
  <c r="E37" i="7"/>
  <c r="E113" i="7"/>
  <c r="N150" i="7"/>
  <c r="N146" i="7"/>
  <c r="M145" i="7"/>
  <c r="M146" i="7"/>
  <c r="L144" i="7"/>
  <c r="E170" i="7"/>
  <c r="E199" i="7"/>
  <c r="E221" i="7"/>
  <c r="D93" i="7"/>
  <c r="E73" i="7"/>
  <c r="E36" i="7"/>
  <c r="E48" i="7"/>
  <c r="E45" i="7"/>
  <c r="E71" i="7"/>
  <c r="E75" i="7"/>
  <c r="E91" i="7"/>
  <c r="E178" i="7"/>
  <c r="E197" i="7"/>
  <c r="G150" i="7"/>
  <c r="K150" i="7" s="1"/>
  <c r="E70" i="7"/>
  <c r="K145" i="7"/>
  <c r="K146" i="7"/>
  <c r="E168" i="7"/>
  <c r="E74" i="7"/>
  <c r="E112" i="7"/>
  <c r="E149" i="7"/>
  <c r="M149" i="7" s="1"/>
  <c r="E90" i="7"/>
  <c r="K144" i="7"/>
  <c r="E185" i="7"/>
  <c r="D50" i="7"/>
  <c r="E46" i="7"/>
  <c r="G134" i="7"/>
  <c r="F149" i="7"/>
  <c r="N149" i="7" s="1"/>
  <c r="M144" i="7"/>
  <c r="E47" i="7"/>
  <c r="E167" i="7"/>
  <c r="N145" i="7"/>
  <c r="N143" i="7"/>
  <c r="N135" i="7"/>
  <c r="K135" i="7"/>
  <c r="L135" i="7"/>
  <c r="M135" i="7"/>
  <c r="D51" i="7"/>
  <c r="C51" i="7"/>
  <c r="C50" i="7"/>
  <c r="L150" i="7"/>
  <c r="M150" i="7"/>
  <c r="K143" i="7"/>
  <c r="L128" i="7"/>
  <c r="L131" i="7"/>
  <c r="D149" i="7"/>
  <c r="L149" i="7" s="1"/>
  <c r="M131" i="7"/>
  <c r="N131" i="7"/>
  <c r="N144" i="7"/>
  <c r="C134" i="7"/>
  <c r="C93" i="7"/>
  <c r="M128" i="7"/>
  <c r="N128" i="7"/>
  <c r="K131" i="7"/>
  <c r="M134" i="7" l="1"/>
  <c r="L134" i="7"/>
  <c r="N134" i="7"/>
  <c r="E169" i="7"/>
  <c r="E51" i="7"/>
  <c r="E93" i="7"/>
  <c r="E50" i="7"/>
  <c r="K134" i="7"/>
  <c r="E214" i="6" l="1"/>
  <c r="E210" i="6"/>
  <c r="E198" i="6"/>
  <c r="E184" i="6"/>
  <c r="L147" i="6"/>
  <c r="L146" i="6"/>
  <c r="L145" i="6"/>
  <c r="I150" i="6"/>
  <c r="H150" i="6"/>
  <c r="G150" i="6"/>
  <c r="F150" i="6"/>
  <c r="E150" i="6"/>
  <c r="D150" i="6"/>
  <c r="C150" i="6"/>
  <c r="I149" i="6"/>
  <c r="H149" i="6"/>
  <c r="M143" i="6"/>
  <c r="D149" i="6"/>
  <c r="N132" i="6"/>
  <c r="M132" i="6"/>
  <c r="L132" i="6"/>
  <c r="K132" i="6"/>
  <c r="J135" i="6"/>
  <c r="I135" i="6"/>
  <c r="H135" i="6"/>
  <c r="G135" i="6"/>
  <c r="F135" i="6"/>
  <c r="E135" i="6"/>
  <c r="D135" i="6"/>
  <c r="C135" i="6"/>
  <c r="N130" i="6"/>
  <c r="M130" i="6"/>
  <c r="L130" i="6"/>
  <c r="K130" i="6"/>
  <c r="N129" i="6"/>
  <c r="M129" i="6"/>
  <c r="L129" i="6"/>
  <c r="K129" i="6"/>
  <c r="H134" i="6"/>
  <c r="F134" i="6"/>
  <c r="E134" i="6"/>
  <c r="D134" i="6"/>
  <c r="C134" i="6"/>
  <c r="E76" i="6"/>
  <c r="E207" i="6"/>
  <c r="J150" i="6"/>
  <c r="J149" i="6"/>
  <c r="E214" i="1"/>
  <c r="I134" i="6" l="1"/>
  <c r="M134" i="6" s="1"/>
  <c r="J134" i="6"/>
  <c r="N134" i="6" s="1"/>
  <c r="M133" i="6"/>
  <c r="E179" i="6"/>
  <c r="E77" i="6"/>
  <c r="E212" i="6"/>
  <c r="E213" i="1"/>
  <c r="L133" i="6"/>
  <c r="E213" i="6"/>
  <c r="E167" i="6"/>
  <c r="E170" i="6"/>
  <c r="E180" i="6"/>
  <c r="E181" i="6"/>
  <c r="E178" i="6"/>
  <c r="E166" i="6"/>
  <c r="K133" i="6"/>
  <c r="N133" i="6"/>
  <c r="M146" i="6"/>
  <c r="M147" i="6"/>
  <c r="G134" i="6"/>
  <c r="K134" i="6" s="1"/>
  <c r="E35" i="6"/>
  <c r="E71" i="6"/>
  <c r="E75" i="6"/>
  <c r="E91" i="6"/>
  <c r="E183" i="6"/>
  <c r="E209" i="6"/>
  <c r="G149" i="6"/>
  <c r="E34" i="6"/>
  <c r="E44" i="6"/>
  <c r="E48" i="6"/>
  <c r="E70" i="6"/>
  <c r="E74" i="6"/>
  <c r="E114" i="6"/>
  <c r="E182" i="6"/>
  <c r="E197" i="6"/>
  <c r="E208" i="6"/>
  <c r="E37" i="6"/>
  <c r="E47" i="6"/>
  <c r="E73" i="6"/>
  <c r="E113" i="6"/>
  <c r="E171" i="6"/>
  <c r="E185" i="6"/>
  <c r="E200" i="6"/>
  <c r="E222" i="6"/>
  <c r="N143" i="6"/>
  <c r="N145" i="6"/>
  <c r="N146" i="6"/>
  <c r="N147" i="6"/>
  <c r="E168" i="6"/>
  <c r="E36" i="6"/>
  <c r="E46" i="6"/>
  <c r="E72" i="6"/>
  <c r="E112" i="6"/>
  <c r="M145" i="6"/>
  <c r="E199" i="6"/>
  <c r="E223" i="6"/>
  <c r="K146" i="6"/>
  <c r="L135" i="6"/>
  <c r="C50" i="6"/>
  <c r="E45" i="6"/>
  <c r="E221" i="1"/>
  <c r="D50" i="6"/>
  <c r="E92" i="6"/>
  <c r="D93" i="6"/>
  <c r="K143" i="6"/>
  <c r="K145" i="6"/>
  <c r="K147" i="6"/>
  <c r="E90" i="6"/>
  <c r="L134" i="6"/>
  <c r="L149" i="6"/>
  <c r="E221" i="6"/>
  <c r="C51" i="6"/>
  <c r="M144" i="6"/>
  <c r="E222" i="1"/>
  <c r="E223" i="1"/>
  <c r="K150" i="6"/>
  <c r="L144" i="6"/>
  <c r="L143" i="6"/>
  <c r="C149" i="6"/>
  <c r="K135" i="6"/>
  <c r="M135" i="6"/>
  <c r="N135" i="6"/>
  <c r="N150" i="6"/>
  <c r="L150" i="6"/>
  <c r="M150" i="6"/>
  <c r="L128" i="6"/>
  <c r="K131" i="6"/>
  <c r="D51" i="6"/>
  <c r="L131" i="6"/>
  <c r="M131" i="6"/>
  <c r="E149" i="6"/>
  <c r="M149" i="6" s="1"/>
  <c r="K144" i="6"/>
  <c r="N131" i="6"/>
  <c r="N144" i="6"/>
  <c r="F149" i="6"/>
  <c r="N149" i="6" s="1"/>
  <c r="K128" i="6"/>
  <c r="C93" i="6"/>
  <c r="M128" i="6"/>
  <c r="N128" i="6"/>
  <c r="E169" i="6" l="1"/>
  <c r="K149" i="6"/>
  <c r="E93" i="6"/>
  <c r="E51" i="6"/>
  <c r="E50" i="6"/>
  <c r="E212" i="1" l="1"/>
  <c r="E210" i="1"/>
  <c r="E209" i="1"/>
  <c r="E208" i="1"/>
  <c r="E207" i="1"/>
  <c r="E179" i="1" l="1"/>
  <c r="E180" i="1"/>
  <c r="E181" i="1"/>
  <c r="E182" i="1"/>
  <c r="E183" i="1"/>
  <c r="E184" i="1"/>
  <c r="E185" i="1"/>
  <c r="E178" i="1"/>
  <c r="D149" i="1" l="1"/>
  <c r="E149" i="1"/>
  <c r="F149" i="1"/>
  <c r="G149" i="1"/>
  <c r="H149" i="1"/>
  <c r="I149" i="1"/>
  <c r="J149" i="1"/>
  <c r="D150" i="1"/>
  <c r="E150" i="1"/>
  <c r="F150" i="1"/>
  <c r="G150" i="1"/>
  <c r="H150" i="1"/>
  <c r="I150" i="1"/>
  <c r="J150" i="1"/>
  <c r="C150" i="1"/>
  <c r="C149" i="1"/>
  <c r="L143" i="1"/>
  <c r="M143" i="1"/>
  <c r="N143" i="1"/>
  <c r="L144" i="1"/>
  <c r="M144" i="1"/>
  <c r="N144" i="1"/>
  <c r="L145" i="1"/>
  <c r="M145" i="1"/>
  <c r="N145" i="1"/>
  <c r="L146" i="1"/>
  <c r="M146" i="1"/>
  <c r="N146" i="1"/>
  <c r="L147" i="1"/>
  <c r="M147" i="1"/>
  <c r="N147" i="1"/>
  <c r="K144" i="1"/>
  <c r="K145" i="1"/>
  <c r="K146" i="1"/>
  <c r="K147" i="1"/>
  <c r="K143" i="1"/>
  <c r="K150" i="1" l="1"/>
  <c r="L149" i="1"/>
  <c r="K149" i="1"/>
  <c r="M150" i="1"/>
  <c r="L150" i="1"/>
  <c r="N150" i="1"/>
  <c r="M149" i="1"/>
  <c r="N149" i="1"/>
  <c r="D135" i="1"/>
  <c r="E135" i="1"/>
  <c r="F135" i="1"/>
  <c r="G135" i="1"/>
  <c r="H135" i="1"/>
  <c r="I135" i="1"/>
  <c r="J135" i="1"/>
  <c r="C135" i="1"/>
  <c r="G134" i="1"/>
  <c r="H134" i="1"/>
  <c r="I134" i="1"/>
  <c r="J134" i="1"/>
  <c r="E134" i="1"/>
  <c r="F134" i="1"/>
  <c r="D134" i="1"/>
  <c r="C134" i="1"/>
  <c r="M134" i="1" l="1"/>
  <c r="M135" i="1"/>
  <c r="N135" i="1"/>
  <c r="K134" i="1"/>
  <c r="L134" i="1"/>
  <c r="N134" i="1"/>
  <c r="L135" i="1"/>
  <c r="K135" i="1"/>
  <c r="K129" i="1"/>
  <c r="M129" i="1"/>
  <c r="K131" i="1"/>
  <c r="M131" i="1"/>
  <c r="N131" i="1"/>
  <c r="K133" i="1"/>
  <c r="L133" i="1"/>
  <c r="M133" i="1"/>
  <c r="N133" i="1"/>
  <c r="M128" i="1"/>
  <c r="K128" i="1"/>
  <c r="N129" i="1"/>
  <c r="L129" i="1"/>
  <c r="K130" i="1"/>
  <c r="L130" i="1"/>
  <c r="M130" i="1"/>
  <c r="N130" i="1"/>
  <c r="L131" i="1"/>
  <c r="K132" i="1"/>
  <c r="L132" i="1"/>
  <c r="M132" i="1"/>
  <c r="N132" i="1"/>
  <c r="L128" i="1"/>
  <c r="N128" i="1"/>
  <c r="E114" i="1" l="1"/>
  <c r="E113" i="1"/>
  <c r="E112" i="1"/>
  <c r="E76" i="1" l="1"/>
  <c r="E72" i="1"/>
  <c r="E73" i="1" l="1"/>
  <c r="E71" i="1"/>
  <c r="E70" i="1"/>
  <c r="E74" i="1"/>
  <c r="E75" i="1"/>
  <c r="D51" i="1" l="1"/>
  <c r="D50" i="1"/>
  <c r="E48" i="1" l="1"/>
  <c r="E45" i="1"/>
  <c r="E47" i="1" l="1"/>
  <c r="C51" i="1"/>
  <c r="E51" i="1" s="1"/>
  <c r="E37" i="1"/>
  <c r="E44" i="1"/>
  <c r="C50" i="1"/>
  <c r="E50" i="1" s="1"/>
  <c r="E34" i="1"/>
  <c r="E46" i="1"/>
  <c r="E36" i="1"/>
  <c r="E35" i="1"/>
  <c r="E25" i="1" l="1"/>
  <c r="E16" i="1" l="1"/>
  <c r="E17" i="1" l="1"/>
  <c r="D20" i="1" l="1"/>
  <c r="E14" i="1"/>
  <c r="E15" i="1" l="1"/>
  <c r="C20" i="1"/>
  <c r="E20" i="1" s="1"/>
  <c r="E198" i="1" l="1"/>
  <c r="E197" i="1"/>
  <c r="E200" i="1" l="1"/>
  <c r="E199" i="1"/>
  <c r="D169" i="1" l="1"/>
  <c r="C169" i="1"/>
  <c r="E166" i="1"/>
  <c r="E171" i="1"/>
  <c r="E168" i="1"/>
  <c r="E170" i="1"/>
  <c r="E167" i="1"/>
  <c r="E169" i="1" l="1"/>
  <c r="E100" i="6"/>
  <c r="E100" i="1"/>
  <c r="E58" i="22"/>
  <c r="E58" i="21"/>
  <c r="E58" i="20"/>
  <c r="E58" i="19"/>
  <c r="E58" i="18"/>
  <c r="E58" i="17"/>
  <c r="E58" i="14"/>
  <c r="E58" i="13"/>
  <c r="E58" i="12"/>
  <c r="E58" i="16"/>
  <c r="E58" i="10"/>
  <c r="E58" i="9"/>
  <c r="E58" i="8"/>
  <c r="E58" i="6"/>
  <c r="E100" i="9" l="1"/>
  <c r="E100" i="18"/>
  <c r="E100" i="12"/>
  <c r="E100" i="21"/>
  <c r="E100" i="7"/>
  <c r="E100" i="15"/>
  <c r="E100" i="10"/>
  <c r="E100" i="16"/>
  <c r="E100" i="22"/>
  <c r="D103" i="17"/>
  <c r="E100" i="20"/>
  <c r="E104" i="20"/>
  <c r="E101" i="20"/>
  <c r="C103" i="20"/>
  <c r="E101" i="15"/>
  <c r="C103" i="15"/>
  <c r="E104" i="16"/>
  <c r="C103" i="16"/>
  <c r="E101" i="16"/>
  <c r="E101" i="7"/>
  <c r="C103" i="7"/>
  <c r="E105" i="10"/>
  <c r="E102" i="10"/>
  <c r="E100" i="13"/>
  <c r="C103" i="19"/>
  <c r="E101" i="19"/>
  <c r="E104" i="14"/>
  <c r="C103" i="14"/>
  <c r="E101" i="14"/>
  <c r="E101" i="6"/>
  <c r="E104" i="6"/>
  <c r="C103" i="6"/>
  <c r="E105" i="6"/>
  <c r="E102" i="6"/>
  <c r="E101" i="10"/>
  <c r="C103" i="10"/>
  <c r="E100" i="14"/>
  <c r="E105" i="22"/>
  <c r="E102" i="22"/>
  <c r="E105" i="18"/>
  <c r="E102" i="18"/>
  <c r="E105" i="13"/>
  <c r="E102" i="13"/>
  <c r="E105" i="9"/>
  <c r="E102" i="9"/>
  <c r="D103" i="20"/>
  <c r="D103" i="15"/>
  <c r="D103" i="16"/>
  <c r="D103" i="7"/>
  <c r="D103" i="12"/>
  <c r="E101" i="18"/>
  <c r="C103" i="18"/>
  <c r="E101" i="13"/>
  <c r="C103" i="13"/>
  <c r="E101" i="9"/>
  <c r="C103" i="9"/>
  <c r="E105" i="14"/>
  <c r="E102" i="14"/>
  <c r="D103" i="8"/>
  <c r="E104" i="22"/>
  <c r="C103" i="22"/>
  <c r="E101" i="22"/>
  <c r="E100" i="8"/>
  <c r="E100" i="17"/>
  <c r="E105" i="21"/>
  <c r="E102" i="21"/>
  <c r="E105" i="17"/>
  <c r="E102" i="17"/>
  <c r="E105" i="12"/>
  <c r="E102" i="12"/>
  <c r="E105" i="8"/>
  <c r="E102" i="8"/>
  <c r="D103" i="19"/>
  <c r="D103" i="14"/>
  <c r="D103" i="10"/>
  <c r="D103" i="6"/>
  <c r="E104" i="21"/>
  <c r="C103" i="21"/>
  <c r="E101" i="21"/>
  <c r="E104" i="12"/>
  <c r="E101" i="12"/>
  <c r="C103" i="12"/>
  <c r="C103" i="8"/>
  <c r="E103" i="8" s="1"/>
  <c r="E101" i="8"/>
  <c r="E105" i="19"/>
  <c r="E102" i="19"/>
  <c r="D103" i="21"/>
  <c r="E104" i="17"/>
  <c r="C103" i="17"/>
  <c r="E101" i="17"/>
  <c r="E100" i="19"/>
  <c r="E105" i="20"/>
  <c r="E102" i="20"/>
  <c r="E105" i="15"/>
  <c r="E102" i="15"/>
  <c r="E102" i="16"/>
  <c r="E105" i="16"/>
  <c r="E105" i="7"/>
  <c r="E102" i="7"/>
  <c r="D103" i="22"/>
  <c r="D103" i="18"/>
  <c r="D103" i="13"/>
  <c r="D103" i="9"/>
  <c r="C61" i="21"/>
  <c r="E59" i="21"/>
  <c r="C61" i="17"/>
  <c r="E59" i="17"/>
  <c r="E59" i="12"/>
  <c r="C61" i="12"/>
  <c r="E62" i="8"/>
  <c r="C61" i="8"/>
  <c r="E59" i="8"/>
  <c r="E59" i="20"/>
  <c r="C61" i="20"/>
  <c r="C61" i="15"/>
  <c r="E59" i="15"/>
  <c r="E59" i="16"/>
  <c r="C61" i="16"/>
  <c r="E59" i="7"/>
  <c r="C61" i="7"/>
  <c r="E63" i="19"/>
  <c r="E60" i="19"/>
  <c r="E63" i="14"/>
  <c r="E60" i="14"/>
  <c r="E63" i="10"/>
  <c r="E60" i="10"/>
  <c r="E63" i="6"/>
  <c r="E60" i="6"/>
  <c r="D61" i="21"/>
  <c r="D61" i="17"/>
  <c r="D61" i="12"/>
  <c r="D61" i="8"/>
  <c r="E63" i="7"/>
  <c r="E60" i="7"/>
  <c r="D61" i="22"/>
  <c r="C61" i="19"/>
  <c r="E59" i="19"/>
  <c r="E62" i="14"/>
  <c r="C61" i="14"/>
  <c r="E59" i="14"/>
  <c r="C61" i="10"/>
  <c r="E59" i="10"/>
  <c r="C61" i="6"/>
  <c r="E59" i="6"/>
  <c r="E63" i="20"/>
  <c r="E60" i="20"/>
  <c r="D61" i="13"/>
  <c r="E63" i="22"/>
  <c r="E60" i="22"/>
  <c r="E63" i="18"/>
  <c r="E60" i="18"/>
  <c r="E63" i="13"/>
  <c r="E60" i="13"/>
  <c r="E63" i="9"/>
  <c r="E60" i="9"/>
  <c r="D61" i="20"/>
  <c r="D61" i="15"/>
  <c r="D61" i="16"/>
  <c r="D61" i="7"/>
  <c r="E63" i="16"/>
  <c r="E60" i="16"/>
  <c r="D61" i="18"/>
  <c r="E58" i="15"/>
  <c r="E62" i="22"/>
  <c r="C61" i="22"/>
  <c r="E59" i="22"/>
  <c r="C61" i="18"/>
  <c r="E59" i="18"/>
  <c r="E62" i="13"/>
  <c r="C61" i="13"/>
  <c r="E59" i="13"/>
  <c r="E62" i="9"/>
  <c r="C61" i="9"/>
  <c r="E59" i="9"/>
  <c r="E63" i="15"/>
  <c r="E60" i="15"/>
  <c r="D61" i="9"/>
  <c r="E58" i="7"/>
  <c r="E63" i="21"/>
  <c r="E60" i="21"/>
  <c r="E63" i="17"/>
  <c r="E60" i="17"/>
  <c r="E63" i="12"/>
  <c r="E60" i="12"/>
  <c r="E63" i="8"/>
  <c r="E60" i="8"/>
  <c r="E58" i="1"/>
  <c r="D61" i="19"/>
  <c r="D61" i="14"/>
  <c r="D61" i="10"/>
  <c r="D61" i="6"/>
  <c r="E103" i="17" l="1"/>
  <c r="E103" i="12"/>
  <c r="E61" i="22"/>
  <c r="E103" i="14"/>
  <c r="E103" i="16"/>
  <c r="E61" i="14"/>
  <c r="E103" i="9"/>
  <c r="E103" i="21"/>
  <c r="E103" i="6"/>
  <c r="E61" i="18"/>
  <c r="E61" i="17"/>
  <c r="E103" i="20"/>
  <c r="E104" i="8"/>
  <c r="E101" i="1"/>
  <c r="C103" i="1"/>
  <c r="E103" i="18"/>
  <c r="E103" i="10"/>
  <c r="E103" i="7"/>
  <c r="E104" i="15"/>
  <c r="E104" i="18"/>
  <c r="E104" i="10"/>
  <c r="D103" i="1"/>
  <c r="E103" i="22"/>
  <c r="E104" i="7"/>
  <c r="E104" i="9"/>
  <c r="E103" i="19"/>
  <c r="E103" i="13"/>
  <c r="E102" i="1"/>
  <c r="E105" i="1"/>
  <c r="E104" i="19"/>
  <c r="E104" i="13"/>
  <c r="E103" i="15"/>
  <c r="E61" i="13"/>
  <c r="E62" i="10"/>
  <c r="D61" i="1"/>
  <c r="E62" i="16"/>
  <c r="E62" i="12"/>
  <c r="E61" i="15"/>
  <c r="E59" i="1"/>
  <c r="C61" i="1"/>
  <c r="E62" i="18"/>
  <c r="E61" i="6"/>
  <c r="E61" i="7"/>
  <c r="E62" i="15"/>
  <c r="E62" i="17"/>
  <c r="E61" i="9"/>
  <c r="E63" i="1"/>
  <c r="E60" i="1"/>
  <c r="E62" i="6"/>
  <c r="E61" i="19"/>
  <c r="E61" i="20"/>
  <c r="E61" i="8"/>
  <c r="E62" i="19"/>
  <c r="E62" i="7"/>
  <c r="E61" i="21"/>
  <c r="E61" i="10"/>
  <c r="E61" i="16"/>
  <c r="E62" i="20"/>
  <c r="E61" i="12"/>
  <c r="E62" i="21"/>
  <c r="E77" i="1"/>
  <c r="E61" i="1" l="1"/>
  <c r="E103" i="1"/>
  <c r="E104" i="1"/>
  <c r="E62" i="1"/>
  <c r="D93" i="1" l="1"/>
  <c r="E91" i="1"/>
  <c r="C93" i="1"/>
  <c r="E90" i="1"/>
  <c r="E92" i="1"/>
  <c r="E93" i="1" l="1"/>
  <c r="E49" i="22" l="1"/>
  <c r="E49" i="21"/>
  <c r="E49" i="20"/>
  <c r="E49" i="19"/>
  <c r="E49" i="18"/>
  <c r="E49" i="17"/>
  <c r="E49" i="15"/>
  <c r="E49" i="14"/>
  <c r="E49" i="13"/>
  <c r="E49" i="12"/>
  <c r="E49" i="16"/>
  <c r="E49" i="10"/>
  <c r="E49" i="9"/>
  <c r="E49" i="8"/>
  <c r="E49" i="7"/>
  <c r="E49" i="6"/>
  <c r="E49" i="1"/>
  <c r="D24" i="6" l="1"/>
  <c r="D24" i="1" l="1"/>
  <c r="D24" i="8"/>
  <c r="D24" i="7"/>
  <c r="D24" i="9"/>
  <c r="D24" i="10"/>
  <c r="D24" i="12"/>
  <c r="D24" i="14"/>
  <c r="D24" i="13"/>
  <c r="D24" i="16"/>
  <c r="D24" i="19"/>
  <c r="D24" i="22"/>
  <c r="D24" i="15"/>
  <c r="D24" i="17"/>
  <c r="D24" i="21"/>
  <c r="D24" i="20"/>
  <c r="D24" i="18"/>
  <c r="E22" i="6" l="1"/>
  <c r="E23" i="6" l="1"/>
  <c r="E22" i="12"/>
  <c r="E22" i="18"/>
  <c r="E22" i="19"/>
  <c r="E22" i="1"/>
  <c r="E22" i="7"/>
  <c r="E22" i="17"/>
  <c r="E22" i="22"/>
  <c r="E22" i="16"/>
  <c r="E22" i="9"/>
  <c r="E22" i="10"/>
  <c r="E22" i="21"/>
  <c r="E22" i="15"/>
  <c r="E22" i="8"/>
  <c r="E22" i="13"/>
  <c r="E22" i="14"/>
  <c r="E22" i="20"/>
  <c r="E23" i="19" l="1"/>
  <c r="E23" i="18"/>
  <c r="E23" i="10"/>
  <c r="E23" i="12"/>
  <c r="E23" i="9"/>
  <c r="E23" i="16"/>
  <c r="E23" i="13"/>
  <c r="E23" i="17"/>
  <c r="E23" i="21"/>
  <c r="E23" i="14"/>
  <c r="E23" i="8"/>
  <c r="E23" i="7"/>
  <c r="E23" i="20"/>
  <c r="E23" i="22"/>
  <c r="E23" i="1"/>
  <c r="E23" i="15"/>
  <c r="E21" i="6" l="1"/>
  <c r="C24" i="6"/>
  <c r="E24" i="6" s="1"/>
  <c r="E21" i="22" l="1"/>
  <c r="C24" i="22"/>
  <c r="E24" i="22" s="1"/>
  <c r="E21" i="13"/>
  <c r="C24" i="13"/>
  <c r="E24" i="13" s="1"/>
  <c r="E21" i="17"/>
  <c r="C24" i="17"/>
  <c r="E24" i="17" s="1"/>
  <c r="E21" i="7"/>
  <c r="C24" i="7"/>
  <c r="E24" i="7" s="1"/>
  <c r="E21" i="15"/>
  <c r="C24" i="15"/>
  <c r="E24" i="15" s="1"/>
  <c r="E21" i="1"/>
  <c r="C24" i="1"/>
  <c r="E24" i="1" s="1"/>
  <c r="E21" i="21"/>
  <c r="C24" i="21"/>
  <c r="E24" i="21" s="1"/>
  <c r="E21" i="19"/>
  <c r="C24" i="19"/>
  <c r="E24" i="19" s="1"/>
  <c r="E21" i="10"/>
  <c r="C24" i="10"/>
  <c r="E24" i="10" s="1"/>
  <c r="E21" i="18"/>
  <c r="C24" i="18"/>
  <c r="E24" i="18" s="1"/>
  <c r="E21" i="14"/>
  <c r="C24" i="14"/>
  <c r="E24" i="14" s="1"/>
  <c r="E21" i="9"/>
  <c r="C24" i="9"/>
  <c r="E24" i="9" s="1"/>
  <c r="E21" i="12"/>
  <c r="C24" i="12"/>
  <c r="E24" i="12" s="1"/>
  <c r="E21" i="8"/>
  <c r="C24" i="8"/>
  <c r="E24" i="8" s="1"/>
  <c r="E21" i="16"/>
  <c r="C24" i="16"/>
  <c r="E24" i="16" s="1"/>
  <c r="E21" i="20"/>
  <c r="C24" i="20"/>
  <c r="E24" i="20" s="1"/>
</calcChain>
</file>

<file path=xl/sharedStrings.xml><?xml version="1.0" encoding="utf-8"?>
<sst xmlns="http://schemas.openxmlformats.org/spreadsheetml/2006/main" count="2966" uniqueCount="106">
  <si>
    <t>Andalucía</t>
  </si>
  <si>
    <t>Com. Valenciana</t>
  </si>
  <si>
    <t>Aragón</t>
  </si>
  <si>
    <t>Extremadura</t>
  </si>
  <si>
    <t>Principado de Asturias</t>
  </si>
  <si>
    <t>Galicia</t>
  </si>
  <si>
    <t>Balears, Illes</t>
  </si>
  <si>
    <t>Madrid, Comunidad de</t>
  </si>
  <si>
    <t>Canarias</t>
  </si>
  <si>
    <t>Murcia, Región de</t>
  </si>
  <si>
    <t>Cantabria</t>
  </si>
  <si>
    <t>Navarra, Comunidad Foral de</t>
  </si>
  <si>
    <t>Castilla y León</t>
  </si>
  <si>
    <t>País Vasco</t>
  </si>
  <si>
    <t>Castilla - La Mancha</t>
  </si>
  <si>
    <t>Rioja, La</t>
  </si>
  <si>
    <t>Cataluña</t>
  </si>
  <si>
    <t>VÍCTIMAS</t>
  </si>
  <si>
    <t>Víctimas Españolas</t>
  </si>
  <si>
    <t>Víctimas Extranjeras</t>
  </si>
  <si>
    <t>% Extranjeras entre las víctimas</t>
  </si>
  <si>
    <t>% Extranjeras entre las Renuncias</t>
  </si>
  <si>
    <t>DENUNCIAS RECIBIDAS - TOTAL</t>
  </si>
  <si>
    <t>RENUNCIAS (La victima se acoge a la dispensa a la  obligacion de declarar como testigo)</t>
  </si>
  <si>
    <t>Renuncias por Española</t>
  </si>
  <si>
    <t>Renuncias por Extranjera</t>
  </si>
  <si>
    <t>Víctimas de Violencia de Género cada 10.000 Mujeres</t>
  </si>
  <si>
    <t>Incoadas</t>
  </si>
  <si>
    <t>Adoptadas</t>
  </si>
  <si>
    <t>Inadmitidas</t>
  </si>
  <si>
    <t>Denegadas</t>
  </si>
  <si>
    <t>Sobreseimientos libres</t>
  </si>
  <si>
    <t xml:space="preserve">Sobreseimientos provisionales </t>
  </si>
  <si>
    <t>Sentencias Condenatorias</t>
  </si>
  <si>
    <t>Sentencias Absolutorias</t>
  </si>
  <si>
    <t>Elevación</t>
  </si>
  <si>
    <t>Porcentaje Sentencias Condenatorias</t>
  </si>
  <si>
    <t>Porcentaje Terminacion por SP</t>
  </si>
  <si>
    <t>Personas enjuiciadas</t>
  </si>
  <si>
    <t>% condenas entre los españoles enjuiciados</t>
  </si>
  <si>
    <t>% condenas entre los extranjeros enjuiciados</t>
  </si>
  <si>
    <t>Condenado Español</t>
  </si>
  <si>
    <t>Condenado Extranjero</t>
  </si>
  <si>
    <t>Sumarios</t>
  </si>
  <si>
    <t>ASUNTOS PENALES</t>
  </si>
  <si>
    <t>Diligencia Urgentes</t>
  </si>
  <si>
    <t>Diligencia Previas</t>
  </si>
  <si>
    <t>Procedimientos abreviados</t>
  </si>
  <si>
    <t>Juicios sobre delitos leves</t>
  </si>
  <si>
    <t xml:space="preserve">Procesos por aceptacion de decreto </t>
  </si>
  <si>
    <t>Ley Orgánica 5/95 Jurado</t>
  </si>
  <si>
    <t>Por Sententencia Condenatoria 
con conformidad</t>
  </si>
  <si>
    <t>Por Sententencia Condenatoria 
sin conformidad</t>
  </si>
  <si>
    <t>Sentencia Absolutoria</t>
  </si>
  <si>
    <t>Porcentaje de Sentencias condenatorias</t>
  </si>
  <si>
    <t>Asuntos Total</t>
  </si>
  <si>
    <t>Procedimientos Abreviados</t>
  </si>
  <si>
    <t>Diligencias Urgentes</t>
  </si>
  <si>
    <t>EVOLUCIÓN</t>
  </si>
  <si>
    <t>Sumario</t>
  </si>
  <si>
    <t>Proc.Abrev.</t>
  </si>
  <si>
    <t>Proc.Jurado</t>
  </si>
  <si>
    <t>TOTAL</t>
  </si>
  <si>
    <t>Condenatorias</t>
  </si>
  <si>
    <t>Absolutorias</t>
  </si>
  <si>
    <t>Sobreseimiento Libre</t>
  </si>
  <si>
    <t>Sobreseimiento Provisional</t>
  </si>
  <si>
    <t>Otras</t>
  </si>
  <si>
    <t>Total</t>
  </si>
  <si>
    <t>Juicios sobre Delitos Leves</t>
  </si>
  <si>
    <t>Juicios de Faltas</t>
  </si>
  <si>
    <t>Estimatorios Sentencias Condenatorias</t>
  </si>
  <si>
    <t>Estimatorios Sentencias Absolutorias</t>
  </si>
  <si>
    <t>Desestimatorios Sentencias Condenatorias</t>
  </si>
  <si>
    <t>Desestimatorios Sentencias Absolutorias</t>
  </si>
  <si>
    <t>Por Otras Causas</t>
  </si>
  <si>
    <t>Porcentaje Estimación Recursos contra Sentencias Condenatorias</t>
  </si>
  <si>
    <t>Porcentaje Estimación Recursos contra Sentencias Absolutorias</t>
  </si>
  <si>
    <t>Procedimientos Jurado</t>
  </si>
  <si>
    <t>RECURSOS (APELACIONES DE SENTENCIAS)</t>
  </si>
  <si>
    <t>Juicios por Deliltos Leves</t>
  </si>
  <si>
    <t>PROCESOS PRIMERA INSTANCIA  Total</t>
  </si>
  <si>
    <t>Sentencias Con imposicion Medidas por delitos VG</t>
  </si>
  <si>
    <t>Sentencias Sin imposicion Medidas por delitos VG</t>
  </si>
  <si>
    <t>TOTAL Sentencias Por delitos VG</t>
  </si>
  <si>
    <t>Sentencias previa conformidad por delito VG</t>
  </si>
  <si>
    <t>Español</t>
  </si>
  <si>
    <t>Extranjero</t>
  </si>
  <si>
    <t>CON IMPOSICIÓN DE MEDIDAS</t>
  </si>
  <si>
    <t>Total Menores Enjuiciados</t>
  </si>
  <si>
    <t>SIN IMPOSICION DE  MEDIDAS</t>
  </si>
  <si>
    <t>Registrados</t>
  </si>
  <si>
    <t>Resueltos</t>
  </si>
  <si>
    <t>Pendientes al finalizar</t>
  </si>
  <si>
    <t>Confirmaciones en Apelación P.Delito</t>
  </si>
  <si>
    <t>Revocaciones en Apelación P.Delito</t>
  </si>
  <si>
    <t>Anulaciones en Apelación P.Delito</t>
  </si>
  <si>
    <t>Porcentaje Confirmaciones P.Delitos</t>
  </si>
  <si>
    <t>% condenados entre los  enjuiciados</t>
  </si>
  <si>
    <t>Evolución</t>
  </si>
  <si>
    <t>Víctimas Españolas menores</t>
  </si>
  <si>
    <t>Víctimas Extranjeras menores</t>
  </si>
  <si>
    <t>2º Trimestre 2023</t>
  </si>
  <si>
    <t>2º trimestre 2022</t>
  </si>
  <si>
    <t>2º trimestre 2023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</si>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</sst>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14"/>
      <color theme="0"/>
      <name val="Verdana"/>
      <family val="2"/>
    </font>
    <font>
      <b/>
      <sz val="18"/>
      <color theme="4"/>
      <name val="Calibri"/>
      <family val="2"/>
      <scheme val="minor"/>
    </font>
    <font>
      <b/>
      <sz val="10"/>
      <color theme="4"/>
      <name val="Verdana"/>
      <family val="2"/>
    </font>
    <font>
      <b/>
      <sz val="11"/>
      <color theme="4"/>
      <name val="Verdana"/>
      <family val="2"/>
    </font>
    <font>
      <sz val="11"/>
      <color theme="1"/>
      <name val="Verdana"/>
      <family val="2"/>
    </font>
    <font>
      <b/>
      <sz val="11"/>
      <color theme="3"/>
      <name val="Verdana"/>
      <family val="2"/>
    </font>
    <font>
      <b/>
      <sz val="11"/>
      <color rgb="FF4F81BD"/>
      <name val="Verdana"/>
      <family val="2"/>
    </font>
    <font>
      <b/>
      <sz val="16"/>
      <color theme="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DCE6F1"/>
      </top>
      <bottom style="medium">
        <color rgb="FFDCE6F1"/>
      </bottom>
      <diagonal/>
    </border>
    <border>
      <left/>
      <right/>
      <top/>
      <bottom style="medium">
        <color rgb="FFDCE6F1"/>
      </bottom>
      <diagonal/>
    </border>
    <border>
      <left style="thin">
        <color theme="0"/>
      </left>
      <right/>
      <top/>
      <bottom style="medium">
        <color theme="4" tint="0.79995117038483843"/>
      </bottom>
      <diagonal/>
    </border>
    <border>
      <left/>
      <right style="thin">
        <color theme="0"/>
      </right>
      <top/>
      <bottom style="medium">
        <color theme="4" tint="0.79995117038483843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Alignment="1">
      <alignment horizontal="left" vertical="center"/>
    </xf>
    <xf numFmtId="0" fontId="6" fillId="0" borderId="4" xfId="0" applyFont="1" applyBorder="1" applyAlignment="1" applyProtection="1">
      <alignment horizontal="left" vertical="center" wrapText="1"/>
      <protection locked="0"/>
    </xf>
    <xf numFmtId="3" fontId="7" fillId="0" borderId="4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0" fontId="6" fillId="0" borderId="0" xfId="0" applyFont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>
      <alignment horizontal="center" vertical="center" wrapText="1"/>
    </xf>
    <xf numFmtId="0" fontId="0" fillId="4" borderId="0" xfId="0" applyFill="1"/>
    <xf numFmtId="3" fontId="7" fillId="0" borderId="7" xfId="0" applyNumberFormat="1" applyFont="1" applyBorder="1" applyAlignment="1">
      <alignment horizontal="right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64" fontId="0" fillId="0" borderId="0" xfId="0" applyNumberFormat="1"/>
    <xf numFmtId="10" fontId="0" fillId="0" borderId="0" xfId="0" applyNumberFormat="1"/>
    <xf numFmtId="0" fontId="8" fillId="0" borderId="4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164" fontId="7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10" fillId="5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0" fillId="6" borderId="0" xfId="0" applyFill="1"/>
    <xf numFmtId="0" fontId="4" fillId="0" borderId="1" xfId="1" applyFont="1" applyBorder="1" applyAlignment="1">
      <alignment horizontal="left" vertical="center" indent="6"/>
    </xf>
    <xf numFmtId="0" fontId="4" fillId="0" borderId="2" xfId="1" applyFont="1" applyBorder="1" applyAlignment="1">
      <alignment horizontal="left" vertical="center" indent="6"/>
    </xf>
    <xf numFmtId="0" fontId="4" fillId="0" borderId="3" xfId="1" applyFont="1" applyBorder="1" applyAlignment="1">
      <alignment horizontal="left" vertical="center" indent="6"/>
    </xf>
    <xf numFmtId="0" fontId="3" fillId="2" borderId="0" xfId="1" applyFont="1" applyFill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104774</xdr:rowOff>
    </xdr:from>
    <xdr:to>
      <xdr:col>18</xdr:col>
      <xdr:colOff>723900</xdr:colOff>
      <xdr:row>7</xdr:row>
      <xdr:rowOff>57149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1525" y="104774"/>
          <a:ext cx="13668375" cy="13430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informe sobre violencia de género</a:t>
          </a:r>
          <a:endParaRPr lang="es-ES" sz="1100" b="1" i="0" u="none" strike="noStrike" cap="non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endParaRPr lang="es-ES" sz="1100" b="1" i="0" u="none" strike="noStrike" cap="non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por T.S.J.</a:t>
          </a:r>
        </a:p>
      </xdr:txBody>
    </xdr:sp>
    <xdr:clientData/>
  </xdr:twoCellAnchor>
  <xdr:twoCellAnchor editAs="oneCell">
    <xdr:from>
      <xdr:col>1</xdr:col>
      <xdr:colOff>95250</xdr:colOff>
      <xdr:row>0</xdr:row>
      <xdr:rowOff>161924</xdr:rowOff>
    </xdr:from>
    <xdr:to>
      <xdr:col>2</xdr:col>
      <xdr:colOff>243514</xdr:colOff>
      <xdr:row>7</xdr:row>
      <xdr:rowOff>19050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57250" y="161924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19</xdr:col>
      <xdr:colOff>476250</xdr:colOff>
      <xdr:row>1</xdr:row>
      <xdr:rowOff>0</xdr:rowOff>
    </xdr:from>
    <xdr:to>
      <xdr:col>20</xdr:col>
      <xdr:colOff>495300</xdr:colOff>
      <xdr:row>5</xdr:row>
      <xdr:rowOff>171450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190500"/>
          <a:ext cx="857250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Cataluña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28575</xdr:rowOff>
    </xdr:from>
    <xdr:to>
      <xdr:col>10</xdr:col>
      <xdr:colOff>237748</xdr:colOff>
      <xdr:row>30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866773" y="604837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57150</xdr:colOff>
      <xdr:row>38</xdr:row>
      <xdr:rowOff>9525</xdr:rowOff>
    </xdr:from>
    <xdr:to>
      <xdr:col>10</xdr:col>
      <xdr:colOff>266325</xdr:colOff>
      <xdr:row>39</xdr:row>
      <xdr:rowOff>142800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895350" y="86963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9524</xdr:colOff>
      <xdr:row>52</xdr:row>
      <xdr:rowOff>19050</xdr:rowOff>
    </xdr:from>
    <xdr:to>
      <xdr:col>10</xdr:col>
      <xdr:colOff>218699</xdr:colOff>
      <xdr:row>53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847724" y="12039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85725</xdr:rowOff>
    </xdr:from>
    <xdr:to>
      <xdr:col>10</xdr:col>
      <xdr:colOff>209175</xdr:colOff>
      <xdr:row>66</xdr:row>
      <xdr:rowOff>57150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838200" y="14973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9525</xdr:colOff>
      <xdr:row>93</xdr:row>
      <xdr:rowOff>123825</xdr:rowOff>
    </xdr:from>
    <xdr:to>
      <xdr:col>10</xdr:col>
      <xdr:colOff>218700</xdr:colOff>
      <xdr:row>95</xdr:row>
      <xdr:rowOff>95250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847725" y="219932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38100</xdr:colOff>
      <xdr:row>106</xdr:row>
      <xdr:rowOff>76200</xdr:rowOff>
    </xdr:from>
    <xdr:to>
      <xdr:col>10</xdr:col>
      <xdr:colOff>247275</xdr:colOff>
      <xdr:row>108</xdr:row>
      <xdr:rowOff>47625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876300" y="2494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800100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800100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28575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838200" y="36652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0</xdr:col>
      <xdr:colOff>800100</xdr:colOff>
      <xdr:row>171</xdr:row>
      <xdr:rowOff>133350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800100" y="393096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47625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838200" y="423481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0</xdr:col>
      <xdr:colOff>819150</xdr:colOff>
      <xdr:row>201</xdr:row>
      <xdr:rowOff>38100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819150" y="45281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819150</xdr:colOff>
      <xdr:row>215</xdr:row>
      <xdr:rowOff>19050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819150" y="48501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9525</xdr:colOff>
      <xdr:row>151</xdr:row>
      <xdr:rowOff>76200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847725" y="346995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Com. Valenciana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0</xdr:col>
      <xdr:colOff>838198</xdr:colOff>
      <xdr:row>26</xdr:row>
      <xdr:rowOff>38100</xdr:rowOff>
    </xdr:from>
    <xdr:to>
      <xdr:col>10</xdr:col>
      <xdr:colOff>209173</xdr:colOff>
      <xdr:row>30</xdr:row>
      <xdr:rowOff>47625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838198" y="60579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809625</xdr:colOff>
      <xdr:row>37</xdr:row>
      <xdr:rowOff>152400</xdr:rowOff>
    </xdr:from>
    <xdr:to>
      <xdr:col>10</xdr:col>
      <xdr:colOff>180600</xdr:colOff>
      <xdr:row>39</xdr:row>
      <xdr:rowOff>123750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809625" y="86772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52</xdr:row>
      <xdr:rowOff>19050</xdr:rowOff>
    </xdr:from>
    <xdr:to>
      <xdr:col>10</xdr:col>
      <xdr:colOff>199649</xdr:colOff>
      <xdr:row>53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828674" y="12039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64</xdr:row>
      <xdr:rowOff>0</xdr:rowOff>
    </xdr:from>
    <xdr:to>
      <xdr:col>10</xdr:col>
      <xdr:colOff>228225</xdr:colOff>
      <xdr:row>65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857250" y="14887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28575</xdr:colOff>
      <xdr:row>94</xdr:row>
      <xdr:rowOff>28575</xdr:rowOff>
    </xdr:from>
    <xdr:to>
      <xdr:col>10</xdr:col>
      <xdr:colOff>237750</xdr:colOff>
      <xdr:row>96</xdr:row>
      <xdr:rowOff>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866775" y="220599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106</xdr:row>
      <xdr:rowOff>9525</xdr:rowOff>
    </xdr:from>
    <xdr:to>
      <xdr:col>10</xdr:col>
      <xdr:colOff>199650</xdr:colOff>
      <xdr:row>107</xdr:row>
      <xdr:rowOff>142875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/>
      </xdr:nvSpPr>
      <xdr:spPr>
        <a:xfrm>
          <a:off x="828675" y="24879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809625</xdr:colOff>
      <xdr:row>136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809625" y="30832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161</xdr:row>
      <xdr:rowOff>9525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857250" y="36633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9525</xdr:colOff>
      <xdr:row>172</xdr:row>
      <xdr:rowOff>38100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/>
      </xdr:nvSpPr>
      <xdr:spPr>
        <a:xfrm>
          <a:off x="847725" y="39462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0</xdr:col>
      <xdr:colOff>819150</xdr:colOff>
      <xdr:row>186</xdr:row>
      <xdr:rowOff>57150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/>
      </xdr:nvSpPr>
      <xdr:spPr>
        <a:xfrm>
          <a:off x="819150" y="423576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/>
      </xdr:nvSpPr>
      <xdr:spPr>
        <a:xfrm>
          <a:off x="838200" y="4229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19050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/>
      </xdr:nvSpPr>
      <xdr:spPr>
        <a:xfrm>
          <a:off x="838200" y="45262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809625</xdr:colOff>
      <xdr:row>214</xdr:row>
      <xdr:rowOff>152400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/>
      </xdr:nvSpPr>
      <xdr:spPr>
        <a:xfrm>
          <a:off x="809625" y="484536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19050</xdr:colOff>
      <xdr:row>150</xdr:row>
      <xdr:rowOff>152400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/>
      </xdr:nvSpPr>
      <xdr:spPr>
        <a:xfrm>
          <a:off x="857250" y="345948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95250</xdr:rowOff>
    </xdr:from>
    <xdr:to>
      <xdr:col>10</xdr:col>
      <xdr:colOff>237748</xdr:colOff>
      <xdr:row>30</xdr:row>
      <xdr:rowOff>104775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866773" y="611505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38</xdr:row>
      <xdr:rowOff>47625</xdr:rowOff>
    </xdr:from>
    <xdr:to>
      <xdr:col>10</xdr:col>
      <xdr:colOff>228225</xdr:colOff>
      <xdr:row>40</xdr:row>
      <xdr:rowOff>18975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857250" y="87344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52</xdr:row>
      <xdr:rowOff>28575</xdr:rowOff>
    </xdr:from>
    <xdr:to>
      <xdr:col>10</xdr:col>
      <xdr:colOff>199649</xdr:colOff>
      <xdr:row>54</xdr:row>
      <xdr:rowOff>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>
        <a:xfrm>
          <a:off x="828674" y="12049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64</xdr:row>
      <xdr:rowOff>76200</xdr:rowOff>
    </xdr:from>
    <xdr:to>
      <xdr:col>10</xdr:col>
      <xdr:colOff>256800</xdr:colOff>
      <xdr:row>66</xdr:row>
      <xdr:rowOff>47625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885825" y="149637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28575</xdr:colOff>
      <xdr:row>94</xdr:row>
      <xdr:rowOff>19050</xdr:rowOff>
    </xdr:from>
    <xdr:to>
      <xdr:col>10</xdr:col>
      <xdr:colOff>237750</xdr:colOff>
      <xdr:row>95</xdr:row>
      <xdr:rowOff>152400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/>
      </xdr:nvSpPr>
      <xdr:spPr>
        <a:xfrm>
          <a:off x="866775" y="22050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9525</xdr:colOff>
      <xdr:row>105</xdr:row>
      <xdr:rowOff>152400</xdr:rowOff>
    </xdr:from>
    <xdr:to>
      <xdr:col>10</xdr:col>
      <xdr:colOff>218700</xdr:colOff>
      <xdr:row>107</xdr:row>
      <xdr:rowOff>123825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/>
      </xdr:nvSpPr>
      <xdr:spPr>
        <a:xfrm>
          <a:off x="847725" y="24860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136</xdr:row>
      <xdr:rowOff>19050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/>
      </xdr:nvSpPr>
      <xdr:spPr>
        <a:xfrm>
          <a:off x="847725" y="308229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161</xdr:row>
      <xdr:rowOff>38100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/>
      </xdr:nvSpPr>
      <xdr:spPr>
        <a:xfrm>
          <a:off x="847725" y="366617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57150</xdr:colOff>
      <xdr:row>172</xdr:row>
      <xdr:rowOff>47625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/>
      </xdr:nvSpPr>
      <xdr:spPr>
        <a:xfrm>
          <a:off x="895350" y="39471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57150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/>
      </xdr:nvSpPr>
      <xdr:spPr>
        <a:xfrm>
          <a:off x="838200" y="423576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/>
      </xdr:nvSpPr>
      <xdr:spPr>
        <a:xfrm>
          <a:off x="838200" y="4229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19050</xdr:colOff>
      <xdr:row>201</xdr:row>
      <xdr:rowOff>47625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/>
      </xdr:nvSpPr>
      <xdr:spPr>
        <a:xfrm>
          <a:off x="857250" y="45291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828675</xdr:colOff>
      <xdr:row>215</xdr:row>
      <xdr:rowOff>47625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/>
      </xdr:nvSpPr>
      <xdr:spPr>
        <a:xfrm>
          <a:off x="828675" y="48529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28575</xdr:colOff>
      <xdr:row>150</xdr:row>
      <xdr:rowOff>142875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/>
      </xdr:nvSpPr>
      <xdr:spPr>
        <a:xfrm>
          <a:off x="866775" y="345852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4" name="23 Rectángulo redondeado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Extremadura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19048</xdr:colOff>
      <xdr:row>26</xdr:row>
      <xdr:rowOff>19050</xdr:rowOff>
    </xdr:from>
    <xdr:to>
      <xdr:col>10</xdr:col>
      <xdr:colOff>228223</xdr:colOff>
      <xdr:row>30</xdr:row>
      <xdr:rowOff>28575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857248" y="603885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9525</xdr:rowOff>
    </xdr:from>
    <xdr:to>
      <xdr:col>10</xdr:col>
      <xdr:colOff>209175</xdr:colOff>
      <xdr:row>39</xdr:row>
      <xdr:rowOff>142800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838200" y="86963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19049</xdr:colOff>
      <xdr:row>52</xdr:row>
      <xdr:rowOff>0</xdr:rowOff>
    </xdr:from>
    <xdr:to>
      <xdr:col>10</xdr:col>
      <xdr:colOff>228224</xdr:colOff>
      <xdr:row>53</xdr:row>
      <xdr:rowOff>133350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857249" y="12020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38100</xdr:colOff>
      <xdr:row>63</xdr:row>
      <xdr:rowOff>133350</xdr:rowOff>
    </xdr:from>
    <xdr:to>
      <xdr:col>10</xdr:col>
      <xdr:colOff>247275</xdr:colOff>
      <xdr:row>65</xdr:row>
      <xdr:rowOff>76200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876300" y="14830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819150</xdr:colOff>
      <xdr:row>94</xdr:row>
      <xdr:rowOff>19050</xdr:rowOff>
    </xdr:from>
    <xdr:to>
      <xdr:col>10</xdr:col>
      <xdr:colOff>190125</xdr:colOff>
      <xdr:row>95</xdr:row>
      <xdr:rowOff>152400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819150" y="22050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106</xdr:row>
      <xdr:rowOff>66675</xdr:rowOff>
    </xdr:from>
    <xdr:to>
      <xdr:col>10</xdr:col>
      <xdr:colOff>256800</xdr:colOff>
      <xdr:row>108</xdr:row>
      <xdr:rowOff>38100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885825" y="24936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136</xdr:row>
      <xdr:rowOff>9525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838200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161</xdr:row>
      <xdr:rowOff>47625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857250" y="36671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9525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838200" y="394335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185</xdr:row>
      <xdr:rowOff>133350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/>
      </xdr:nvSpPr>
      <xdr:spPr>
        <a:xfrm>
          <a:off x="838200" y="42271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/>
      </xdr:nvSpPr>
      <xdr:spPr>
        <a:xfrm>
          <a:off x="838200" y="4229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9525</xdr:colOff>
      <xdr:row>201</xdr:row>
      <xdr:rowOff>66675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/>
      </xdr:nvSpPr>
      <xdr:spPr>
        <a:xfrm>
          <a:off x="847725" y="45310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828675</xdr:colOff>
      <xdr:row>215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/>
      </xdr:nvSpPr>
      <xdr:spPr>
        <a:xfrm>
          <a:off x="828675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9525</xdr:colOff>
      <xdr:row>150</xdr:row>
      <xdr:rowOff>142875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/>
      </xdr:nvSpPr>
      <xdr:spPr>
        <a:xfrm>
          <a:off x="847725" y="345852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Galicia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85723</xdr:colOff>
      <xdr:row>26</xdr:row>
      <xdr:rowOff>0</xdr:rowOff>
    </xdr:from>
    <xdr:to>
      <xdr:col>10</xdr:col>
      <xdr:colOff>294898</xdr:colOff>
      <xdr:row>30</xdr:row>
      <xdr:rowOff>9525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923923" y="60198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66675</xdr:rowOff>
    </xdr:from>
    <xdr:to>
      <xdr:col>10</xdr:col>
      <xdr:colOff>209175</xdr:colOff>
      <xdr:row>40</xdr:row>
      <xdr:rowOff>38025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838200" y="87534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57149</xdr:colOff>
      <xdr:row>52</xdr:row>
      <xdr:rowOff>9525</xdr:rowOff>
    </xdr:from>
    <xdr:to>
      <xdr:col>10</xdr:col>
      <xdr:colOff>266324</xdr:colOff>
      <xdr:row>53</xdr:row>
      <xdr:rowOff>142875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895349" y="12030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28575</xdr:colOff>
      <xdr:row>63</xdr:row>
      <xdr:rowOff>114300</xdr:rowOff>
    </xdr:from>
    <xdr:to>
      <xdr:col>10</xdr:col>
      <xdr:colOff>237750</xdr:colOff>
      <xdr:row>65</xdr:row>
      <xdr:rowOff>57150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/>
      </xdr:nvSpPr>
      <xdr:spPr>
        <a:xfrm>
          <a:off x="866775" y="14811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19050</xdr:colOff>
      <xdr:row>94</xdr:row>
      <xdr:rowOff>57150</xdr:rowOff>
    </xdr:from>
    <xdr:to>
      <xdr:col>10</xdr:col>
      <xdr:colOff>228225</xdr:colOff>
      <xdr:row>96</xdr:row>
      <xdr:rowOff>28575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/>
      </xdr:nvSpPr>
      <xdr:spPr>
        <a:xfrm>
          <a:off x="857250" y="22088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38100</xdr:colOff>
      <xdr:row>106</xdr:row>
      <xdr:rowOff>28575</xdr:rowOff>
    </xdr:from>
    <xdr:to>
      <xdr:col>10</xdr:col>
      <xdr:colOff>247275</xdr:colOff>
      <xdr:row>108</xdr:row>
      <xdr:rowOff>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/>
      </xdr:nvSpPr>
      <xdr:spPr>
        <a:xfrm>
          <a:off x="876300" y="248983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136</xdr:row>
      <xdr:rowOff>57150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>
          <a:off x="819150" y="3086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28575</xdr:colOff>
      <xdr:row>160</xdr:row>
      <xdr:rowOff>152400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/>
      </xdr:nvSpPr>
      <xdr:spPr>
        <a:xfrm>
          <a:off x="866775" y="365950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19050</xdr:colOff>
      <xdr:row>171</xdr:row>
      <xdr:rowOff>228600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/>
      </xdr:nvSpPr>
      <xdr:spPr>
        <a:xfrm>
          <a:off x="857250" y="39404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0</xdr:col>
      <xdr:colOff>819150</xdr:colOff>
      <xdr:row>186</xdr:row>
      <xdr:rowOff>38100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SpPr/>
      </xdr:nvSpPr>
      <xdr:spPr>
        <a:xfrm>
          <a:off x="819150" y="423386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38100</xdr:colOff>
      <xdr:row>200</xdr:row>
      <xdr:rowOff>152400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SpPr/>
      </xdr:nvSpPr>
      <xdr:spPr>
        <a:xfrm>
          <a:off x="876300" y="452151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47625</xdr:colOff>
      <xdr:row>215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/>
      </xdr:nvSpPr>
      <xdr:spPr>
        <a:xfrm>
          <a:off x="885825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38100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/>
      </xdr:nvSpPr>
      <xdr:spPr>
        <a:xfrm>
          <a:off x="838200" y="346614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Madrid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9523</xdr:colOff>
      <xdr:row>26</xdr:row>
      <xdr:rowOff>66675</xdr:rowOff>
    </xdr:from>
    <xdr:to>
      <xdr:col>10</xdr:col>
      <xdr:colOff>218698</xdr:colOff>
      <xdr:row>30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847723" y="608647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38</xdr:row>
      <xdr:rowOff>19050</xdr:rowOff>
    </xdr:from>
    <xdr:to>
      <xdr:col>10</xdr:col>
      <xdr:colOff>237750</xdr:colOff>
      <xdr:row>39</xdr:row>
      <xdr:rowOff>152325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866775" y="870585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51</xdr:row>
      <xdr:rowOff>142875</xdr:rowOff>
    </xdr:from>
    <xdr:to>
      <xdr:col>10</xdr:col>
      <xdr:colOff>199649</xdr:colOff>
      <xdr:row>53</xdr:row>
      <xdr:rowOff>114300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828674" y="120015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819150</xdr:colOff>
      <xdr:row>64</xdr:row>
      <xdr:rowOff>85725</xdr:rowOff>
    </xdr:from>
    <xdr:to>
      <xdr:col>10</xdr:col>
      <xdr:colOff>190125</xdr:colOff>
      <xdr:row>66</xdr:row>
      <xdr:rowOff>57150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>
          <a:off x="819150" y="14973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47625</xdr:rowOff>
    </xdr:from>
    <xdr:to>
      <xdr:col>10</xdr:col>
      <xdr:colOff>209175</xdr:colOff>
      <xdr:row>96</xdr:row>
      <xdr:rowOff>19050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/>
      </xdr:nvSpPr>
      <xdr:spPr>
        <a:xfrm>
          <a:off x="838200" y="220789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819150</xdr:colOff>
      <xdr:row>106</xdr:row>
      <xdr:rowOff>66675</xdr:rowOff>
    </xdr:from>
    <xdr:to>
      <xdr:col>10</xdr:col>
      <xdr:colOff>190125</xdr:colOff>
      <xdr:row>108</xdr:row>
      <xdr:rowOff>38100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/>
      </xdr:nvSpPr>
      <xdr:spPr>
        <a:xfrm>
          <a:off x="819150" y="24936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136</xdr:row>
      <xdr:rowOff>9525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847725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161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/>
      </xdr:nvSpPr>
      <xdr:spPr>
        <a:xfrm>
          <a:off x="876300" y="36652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19050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SpPr/>
      </xdr:nvSpPr>
      <xdr:spPr>
        <a:xfrm>
          <a:off x="838200" y="39443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85725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/>
      </xdr:nvSpPr>
      <xdr:spPr>
        <a:xfrm>
          <a:off x="838200" y="423862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200</xdr:row>
      <xdr:rowOff>123825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SpPr/>
      </xdr:nvSpPr>
      <xdr:spPr>
        <a:xfrm>
          <a:off x="838200" y="45186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</a:t>
          </a:r>
        </a:p>
      </xdr:txBody>
    </xdr:sp>
    <xdr:clientData/>
  </xdr:oneCellAnchor>
  <xdr:oneCellAnchor>
    <xdr:from>
      <xdr:col>1</xdr:col>
      <xdr:colOff>9525</xdr:colOff>
      <xdr:row>214</xdr:row>
      <xdr:rowOff>104775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SpPr/>
      </xdr:nvSpPr>
      <xdr:spPr>
        <a:xfrm>
          <a:off x="847725" y="484060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819150</xdr:colOff>
      <xdr:row>151</xdr:row>
      <xdr:rowOff>38100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SpPr/>
      </xdr:nvSpPr>
      <xdr:spPr>
        <a:xfrm>
          <a:off x="819150" y="346614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Murcia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85725</xdr:rowOff>
    </xdr:from>
    <xdr:to>
      <xdr:col>10</xdr:col>
      <xdr:colOff>237748</xdr:colOff>
      <xdr:row>30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866773" y="61055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819150</xdr:colOff>
      <xdr:row>38</xdr:row>
      <xdr:rowOff>19050</xdr:rowOff>
    </xdr:from>
    <xdr:to>
      <xdr:col>10</xdr:col>
      <xdr:colOff>190125</xdr:colOff>
      <xdr:row>39</xdr:row>
      <xdr:rowOff>152325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819150" y="870585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38099</xdr:colOff>
      <xdr:row>52</xdr:row>
      <xdr:rowOff>28575</xdr:rowOff>
    </xdr:from>
    <xdr:to>
      <xdr:col>10</xdr:col>
      <xdr:colOff>247274</xdr:colOff>
      <xdr:row>54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876299" y="12049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19050</xdr:rowOff>
    </xdr:from>
    <xdr:to>
      <xdr:col>10</xdr:col>
      <xdr:colOff>209175</xdr:colOff>
      <xdr:row>65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>
        <a:xfrm>
          <a:off x="838200" y="14906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828675</xdr:colOff>
      <xdr:row>94</xdr:row>
      <xdr:rowOff>9525</xdr:rowOff>
    </xdr:from>
    <xdr:to>
      <xdr:col>10</xdr:col>
      <xdr:colOff>199650</xdr:colOff>
      <xdr:row>95</xdr:row>
      <xdr:rowOff>142875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/>
      </xdr:nvSpPr>
      <xdr:spPr>
        <a:xfrm>
          <a:off x="828675" y="22040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106</xdr:row>
      <xdr:rowOff>19050</xdr:rowOff>
    </xdr:from>
    <xdr:to>
      <xdr:col>10</xdr:col>
      <xdr:colOff>256800</xdr:colOff>
      <xdr:row>107</xdr:row>
      <xdr:rowOff>152400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/>
      </xdr:nvSpPr>
      <xdr:spPr>
        <a:xfrm>
          <a:off x="885825" y="24888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47625</xdr:colOff>
      <xdr:row>136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SpPr/>
      </xdr:nvSpPr>
      <xdr:spPr>
        <a:xfrm>
          <a:off x="885825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161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/>
      </xdr:nvSpPr>
      <xdr:spPr>
        <a:xfrm>
          <a:off x="876300" y="36623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19050</xdr:colOff>
      <xdr:row>172</xdr:row>
      <xdr:rowOff>19050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SpPr/>
      </xdr:nvSpPr>
      <xdr:spPr>
        <a:xfrm>
          <a:off x="857250" y="39443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57150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/>
      </xdr:nvSpPr>
      <xdr:spPr>
        <a:xfrm>
          <a:off x="838200" y="423576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28575</xdr:colOff>
      <xdr:row>201</xdr:row>
      <xdr:rowOff>9525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SpPr/>
      </xdr:nvSpPr>
      <xdr:spPr>
        <a:xfrm>
          <a:off x="866775" y="45253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28575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SpPr/>
      </xdr:nvSpPr>
      <xdr:spPr>
        <a:xfrm>
          <a:off x="838200" y="48510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SpPr/>
      </xdr:nvSpPr>
      <xdr:spPr>
        <a:xfrm>
          <a:off x="838200" y="346233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Foral de Navarra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47625</xdr:rowOff>
    </xdr:from>
    <xdr:to>
      <xdr:col>10</xdr:col>
      <xdr:colOff>237748</xdr:colOff>
      <xdr:row>30</xdr:row>
      <xdr:rowOff>57150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866773" y="60674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47625</xdr:rowOff>
    </xdr:from>
    <xdr:to>
      <xdr:col>10</xdr:col>
      <xdr:colOff>209175</xdr:colOff>
      <xdr:row>40</xdr:row>
      <xdr:rowOff>18975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>
        <a:xfrm>
          <a:off x="838200" y="87344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52</xdr:row>
      <xdr:rowOff>9525</xdr:rowOff>
    </xdr:from>
    <xdr:to>
      <xdr:col>10</xdr:col>
      <xdr:colOff>199649</xdr:colOff>
      <xdr:row>53</xdr:row>
      <xdr:rowOff>142875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/>
      </xdr:nvSpPr>
      <xdr:spPr>
        <a:xfrm>
          <a:off x="828674" y="12030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64</xdr:row>
      <xdr:rowOff>19050</xdr:rowOff>
    </xdr:from>
    <xdr:to>
      <xdr:col>10</xdr:col>
      <xdr:colOff>228225</xdr:colOff>
      <xdr:row>65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/>
      </xdr:nvSpPr>
      <xdr:spPr>
        <a:xfrm>
          <a:off x="857250" y="14906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28575</xdr:rowOff>
    </xdr:from>
    <xdr:to>
      <xdr:col>10</xdr:col>
      <xdr:colOff>209175</xdr:colOff>
      <xdr:row>96</xdr:row>
      <xdr:rowOff>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/>
      </xdr:nvSpPr>
      <xdr:spPr>
        <a:xfrm>
          <a:off x="838200" y="220599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106</xdr:row>
      <xdr:rowOff>57150</xdr:rowOff>
    </xdr:from>
    <xdr:to>
      <xdr:col>10</xdr:col>
      <xdr:colOff>199650</xdr:colOff>
      <xdr:row>108</xdr:row>
      <xdr:rowOff>28575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SpPr/>
      </xdr:nvSpPr>
      <xdr:spPr>
        <a:xfrm>
          <a:off x="828675" y="24926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136</xdr:row>
      <xdr:rowOff>9525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SpPr/>
      </xdr:nvSpPr>
      <xdr:spPr>
        <a:xfrm>
          <a:off x="857250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161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SpPr/>
      </xdr:nvSpPr>
      <xdr:spPr>
        <a:xfrm>
          <a:off x="847725" y="36652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9525</xdr:colOff>
      <xdr:row>172</xdr:row>
      <xdr:rowOff>9525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SpPr/>
      </xdr:nvSpPr>
      <xdr:spPr>
        <a:xfrm>
          <a:off x="847725" y="394335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9525</xdr:colOff>
      <xdr:row>186</xdr:row>
      <xdr:rowOff>38100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SpPr/>
      </xdr:nvSpPr>
      <xdr:spPr>
        <a:xfrm>
          <a:off x="847725" y="423386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9525</xdr:colOff>
      <xdr:row>201</xdr:row>
      <xdr:rowOff>38100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SpPr/>
      </xdr:nvSpPr>
      <xdr:spPr>
        <a:xfrm>
          <a:off x="847725" y="45281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</a:t>
          </a:r>
        </a:p>
      </xdr:txBody>
    </xdr:sp>
    <xdr:clientData/>
  </xdr:oneCellAnchor>
  <xdr:oneCellAnchor>
    <xdr:from>
      <xdr:col>0</xdr:col>
      <xdr:colOff>828675</xdr:colOff>
      <xdr:row>215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SpPr/>
      </xdr:nvSpPr>
      <xdr:spPr>
        <a:xfrm>
          <a:off x="828675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150</xdr:row>
      <xdr:rowOff>171450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SpPr/>
      </xdr:nvSpPr>
      <xdr:spPr>
        <a:xfrm>
          <a:off x="838200" y="346138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Pais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Vasco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9523</xdr:colOff>
      <xdr:row>26</xdr:row>
      <xdr:rowOff>47625</xdr:rowOff>
    </xdr:from>
    <xdr:to>
      <xdr:col>10</xdr:col>
      <xdr:colOff>218698</xdr:colOff>
      <xdr:row>30</xdr:row>
      <xdr:rowOff>57150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/>
      </xdr:nvSpPr>
      <xdr:spPr>
        <a:xfrm>
          <a:off x="847723" y="60674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38</xdr:row>
      <xdr:rowOff>28575</xdr:rowOff>
    </xdr:from>
    <xdr:to>
      <xdr:col>10</xdr:col>
      <xdr:colOff>218700</xdr:colOff>
      <xdr:row>39</xdr:row>
      <xdr:rowOff>161850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>
        <a:xfrm>
          <a:off x="847725" y="87153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19049</xdr:colOff>
      <xdr:row>52</xdr:row>
      <xdr:rowOff>57150</xdr:rowOff>
    </xdr:from>
    <xdr:to>
      <xdr:col>10</xdr:col>
      <xdr:colOff>228224</xdr:colOff>
      <xdr:row>54</xdr:row>
      <xdr:rowOff>28575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/>
      </xdr:nvSpPr>
      <xdr:spPr>
        <a:xfrm>
          <a:off x="857249" y="120777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63</xdr:row>
      <xdr:rowOff>142875</xdr:rowOff>
    </xdr:from>
    <xdr:to>
      <xdr:col>10</xdr:col>
      <xdr:colOff>256800</xdr:colOff>
      <xdr:row>65</xdr:row>
      <xdr:rowOff>85725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/>
      </xdr:nvSpPr>
      <xdr:spPr>
        <a:xfrm>
          <a:off x="885825" y="148399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47625</xdr:colOff>
      <xdr:row>93</xdr:row>
      <xdr:rowOff>133350</xdr:rowOff>
    </xdr:from>
    <xdr:to>
      <xdr:col>10</xdr:col>
      <xdr:colOff>256800</xdr:colOff>
      <xdr:row>95</xdr:row>
      <xdr:rowOff>104775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/>
      </xdr:nvSpPr>
      <xdr:spPr>
        <a:xfrm>
          <a:off x="885825" y="22002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57150</xdr:colOff>
      <xdr:row>106</xdr:row>
      <xdr:rowOff>47625</xdr:rowOff>
    </xdr:from>
    <xdr:to>
      <xdr:col>10</xdr:col>
      <xdr:colOff>266325</xdr:colOff>
      <xdr:row>108</xdr:row>
      <xdr:rowOff>19050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/>
      </xdr:nvSpPr>
      <xdr:spPr>
        <a:xfrm>
          <a:off x="895350" y="249174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135</xdr:row>
      <xdr:rowOff>142875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SpPr/>
      </xdr:nvSpPr>
      <xdr:spPr>
        <a:xfrm>
          <a:off x="857250" y="30784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160</xdr:row>
      <xdr:rowOff>171450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SpPr/>
      </xdr:nvSpPr>
      <xdr:spPr>
        <a:xfrm>
          <a:off x="876300" y="366141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28575</xdr:colOff>
      <xdr:row>171</xdr:row>
      <xdr:rowOff>200025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SpPr/>
      </xdr:nvSpPr>
      <xdr:spPr>
        <a:xfrm>
          <a:off x="866775" y="393763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38100</xdr:colOff>
      <xdr:row>186</xdr:row>
      <xdr:rowOff>47625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SpPr/>
      </xdr:nvSpPr>
      <xdr:spPr>
        <a:xfrm>
          <a:off x="876300" y="423481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9525</xdr:colOff>
      <xdr:row>201</xdr:row>
      <xdr:rowOff>0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SpPr/>
      </xdr:nvSpPr>
      <xdr:spPr>
        <a:xfrm>
          <a:off x="847725" y="45243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47625</xdr:colOff>
      <xdr:row>214</xdr:row>
      <xdr:rowOff>171450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SpPr/>
      </xdr:nvSpPr>
      <xdr:spPr>
        <a:xfrm>
          <a:off x="885825" y="484727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28575</xdr:colOff>
      <xdr:row>151</xdr:row>
      <xdr:rowOff>9525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SpPr/>
      </xdr:nvSpPr>
      <xdr:spPr>
        <a:xfrm>
          <a:off x="866775" y="346329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La Rioja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Andalucía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28675" y="1076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27</xdr:row>
      <xdr:rowOff>28575</xdr:rowOff>
    </xdr:from>
    <xdr:to>
      <xdr:col>10</xdr:col>
      <xdr:colOff>237748</xdr:colOff>
      <xdr:row>31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10</xdr:col>
      <xdr:colOff>209175</xdr:colOff>
      <xdr:row>40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52</xdr:row>
      <xdr:rowOff>0</xdr:rowOff>
    </xdr:from>
    <xdr:to>
      <xdr:col>10</xdr:col>
      <xdr:colOff>209174</xdr:colOff>
      <xdr:row>53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10</xdr:col>
      <xdr:colOff>209175</xdr:colOff>
      <xdr:row>65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38200" y="14011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10</xdr:col>
      <xdr:colOff>209175</xdr:colOff>
      <xdr:row>81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84</xdr:row>
      <xdr:rowOff>0</xdr:rowOff>
    </xdr:from>
    <xdr:to>
      <xdr:col>10</xdr:col>
      <xdr:colOff>209175</xdr:colOff>
      <xdr:row>85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38200" y="18640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10</xdr:col>
      <xdr:colOff>209175</xdr:colOff>
      <xdr:row>95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38200" y="21478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10</xdr:col>
      <xdr:colOff>209175</xdr:colOff>
      <xdr:row>107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38200" y="24317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117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121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38200" y="18316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38200" y="29927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38200" y="21155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838200" y="23993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838200" y="26241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191</xdr:row>
      <xdr:rowOff>0</xdr:rowOff>
    </xdr:from>
    <xdr:to>
      <xdr:col>10</xdr:col>
      <xdr:colOff>209175</xdr:colOff>
      <xdr:row>192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838200" y="40224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838200" y="3353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838200" y="45558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0</xdr:rowOff>
    </xdr:from>
    <xdr:ext cx="11534400" cy="333375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838200" y="33575625"/>
          <a:ext cx="11534400" cy="3333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Aragón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27</xdr:row>
      <xdr:rowOff>28575</xdr:rowOff>
    </xdr:from>
    <xdr:to>
      <xdr:col>10</xdr:col>
      <xdr:colOff>237748</xdr:colOff>
      <xdr:row>31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10</xdr:col>
      <xdr:colOff>209175</xdr:colOff>
      <xdr:row>40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53</xdr:row>
      <xdr:rowOff>0</xdr:rowOff>
    </xdr:from>
    <xdr:to>
      <xdr:col>10</xdr:col>
      <xdr:colOff>209174</xdr:colOff>
      <xdr:row>54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10</xdr:col>
      <xdr:colOff>209175</xdr:colOff>
      <xdr:row>66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838200" y="14011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10</xdr:col>
      <xdr:colOff>209175</xdr:colOff>
      <xdr:row>82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10</xdr:col>
      <xdr:colOff>209175</xdr:colOff>
      <xdr:row>86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838200" y="18316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10</xdr:col>
      <xdr:colOff>209175</xdr:colOff>
      <xdr:row>96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838200" y="21155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10</xdr:col>
      <xdr:colOff>209175</xdr:colOff>
      <xdr:row>108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838200" y="23993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118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838200" y="26241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</a:t>
          </a:r>
        </a:p>
      </xdr:txBody>
    </xdr:sp>
    <xdr:clientData/>
  </xdr:oneCellAnchor>
  <xdr:oneCellAnchor>
    <xdr:from>
      <xdr:col>1</xdr:col>
      <xdr:colOff>0</xdr:colOff>
      <xdr:row>122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838200" y="26889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137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838200" y="29927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838200" y="3353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838200" y="3637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838200" y="39576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191</xdr:row>
      <xdr:rowOff>0</xdr:rowOff>
    </xdr:from>
    <xdr:to>
      <xdr:col>10</xdr:col>
      <xdr:colOff>209175</xdr:colOff>
      <xdr:row>192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838200" y="40224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838200" y="4233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838200" y="45558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9525</xdr:rowOff>
    </xdr:from>
    <xdr:ext cx="11534400" cy="342900"/>
    <xdr:sp macro="" textlink="">
      <xdr:nvSpPr>
        <xdr:cNvPr id="24" name="23 Rectángulo redondead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838200" y="335470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Principado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Asturias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27</xdr:row>
      <xdr:rowOff>28575</xdr:rowOff>
    </xdr:from>
    <xdr:to>
      <xdr:col>10</xdr:col>
      <xdr:colOff>237748</xdr:colOff>
      <xdr:row>31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10</xdr:col>
      <xdr:colOff>209175</xdr:colOff>
      <xdr:row>40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52</xdr:row>
      <xdr:rowOff>0</xdr:rowOff>
    </xdr:from>
    <xdr:to>
      <xdr:col>10</xdr:col>
      <xdr:colOff>209174</xdr:colOff>
      <xdr:row>53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10</xdr:col>
      <xdr:colOff>209175</xdr:colOff>
      <xdr:row>65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838200" y="14011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10</xdr:col>
      <xdr:colOff>209175</xdr:colOff>
      <xdr:row>81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84</xdr:row>
      <xdr:rowOff>0</xdr:rowOff>
    </xdr:from>
    <xdr:to>
      <xdr:col>10</xdr:col>
      <xdr:colOff>209175</xdr:colOff>
      <xdr:row>85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838200" y="18316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10</xdr:col>
      <xdr:colOff>209175</xdr:colOff>
      <xdr:row>95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838200" y="21155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10</xdr:col>
      <xdr:colOff>209175</xdr:colOff>
      <xdr:row>107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838200" y="23993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twoCellAnchor>
  <xdr:oneCellAnchor>
    <xdr:from>
      <xdr:col>1</xdr:col>
      <xdr:colOff>0</xdr:colOff>
      <xdr:row>117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838200" y="26241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121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838200" y="26889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838200" y="29927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838200" y="3353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838200" y="3637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838200" y="39576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191</xdr:row>
      <xdr:rowOff>0</xdr:rowOff>
    </xdr:from>
    <xdr:to>
      <xdr:col>10</xdr:col>
      <xdr:colOff>209175</xdr:colOff>
      <xdr:row>192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838200" y="40224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838200" y="4233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838200" y="45558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9525</xdr:rowOff>
    </xdr:from>
    <xdr:ext cx="11534400" cy="342900"/>
    <xdr:sp macro="" textlink="">
      <xdr:nvSpPr>
        <xdr:cNvPr id="25" name="24 Rectángulo redondeado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838200" y="335470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Illes Balears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0</xdr:col>
      <xdr:colOff>819148</xdr:colOff>
      <xdr:row>25</xdr:row>
      <xdr:rowOff>123825</xdr:rowOff>
    </xdr:from>
    <xdr:to>
      <xdr:col>10</xdr:col>
      <xdr:colOff>190123</xdr:colOff>
      <xdr:row>29</xdr:row>
      <xdr:rowOff>133350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19148" y="59817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38</xdr:row>
      <xdr:rowOff>28575</xdr:rowOff>
    </xdr:from>
    <xdr:to>
      <xdr:col>10</xdr:col>
      <xdr:colOff>228225</xdr:colOff>
      <xdr:row>39</xdr:row>
      <xdr:rowOff>161850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857250" y="87153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47624</xdr:colOff>
      <xdr:row>52</xdr:row>
      <xdr:rowOff>57150</xdr:rowOff>
    </xdr:from>
    <xdr:to>
      <xdr:col>10</xdr:col>
      <xdr:colOff>256799</xdr:colOff>
      <xdr:row>54</xdr:row>
      <xdr:rowOff>28575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885824" y="120777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28575</xdr:colOff>
      <xdr:row>64</xdr:row>
      <xdr:rowOff>47625</xdr:rowOff>
    </xdr:from>
    <xdr:to>
      <xdr:col>10</xdr:col>
      <xdr:colOff>237750</xdr:colOff>
      <xdr:row>66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866775" y="14935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19050</xdr:colOff>
      <xdr:row>94</xdr:row>
      <xdr:rowOff>0</xdr:rowOff>
    </xdr:from>
    <xdr:to>
      <xdr:col>10</xdr:col>
      <xdr:colOff>228225</xdr:colOff>
      <xdr:row>95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857250" y="22031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106</xdr:row>
      <xdr:rowOff>57150</xdr:rowOff>
    </xdr:from>
    <xdr:to>
      <xdr:col>10</xdr:col>
      <xdr:colOff>228225</xdr:colOff>
      <xdr:row>108</xdr:row>
      <xdr:rowOff>28575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857250" y="24926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876300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66675</xdr:colOff>
      <xdr:row>161</xdr:row>
      <xdr:rowOff>95250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904875" y="36718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0</xdr:col>
      <xdr:colOff>809625</xdr:colOff>
      <xdr:row>172</xdr:row>
      <xdr:rowOff>28575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809625" y="39452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oneCellAnchor>
  <xdr:oneCellAnchor>
    <xdr:from>
      <xdr:col>1</xdr:col>
      <xdr:colOff>9525</xdr:colOff>
      <xdr:row>185</xdr:row>
      <xdr:rowOff>133350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847725" y="42271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38100</xdr:colOff>
      <xdr:row>201</xdr:row>
      <xdr:rowOff>28575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876300" y="45272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</a:t>
          </a:r>
        </a:p>
      </xdr:txBody>
    </xdr:sp>
    <xdr:clientData/>
  </xdr:oneCellAnchor>
  <xdr:oneCellAnchor>
    <xdr:from>
      <xdr:col>1</xdr:col>
      <xdr:colOff>28575</xdr:colOff>
      <xdr:row>215</xdr:row>
      <xdr:rowOff>66675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866775" y="48548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57150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838200" y="3468052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Canarias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38098</xdr:colOff>
      <xdr:row>26</xdr:row>
      <xdr:rowOff>0</xdr:rowOff>
    </xdr:from>
    <xdr:to>
      <xdr:col>10</xdr:col>
      <xdr:colOff>247273</xdr:colOff>
      <xdr:row>30</xdr:row>
      <xdr:rowOff>9525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876298" y="60198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800100</xdr:colOff>
      <xdr:row>38</xdr:row>
      <xdr:rowOff>104775</xdr:rowOff>
    </xdr:from>
    <xdr:to>
      <xdr:col>10</xdr:col>
      <xdr:colOff>171075</xdr:colOff>
      <xdr:row>40</xdr:row>
      <xdr:rowOff>76125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800100" y="87915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38099</xdr:colOff>
      <xdr:row>52</xdr:row>
      <xdr:rowOff>19050</xdr:rowOff>
    </xdr:from>
    <xdr:to>
      <xdr:col>10</xdr:col>
      <xdr:colOff>247274</xdr:colOff>
      <xdr:row>53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876299" y="12039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63</xdr:row>
      <xdr:rowOff>171450</xdr:rowOff>
    </xdr:from>
    <xdr:to>
      <xdr:col>10</xdr:col>
      <xdr:colOff>199650</xdr:colOff>
      <xdr:row>65</xdr:row>
      <xdr:rowOff>114300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828675" y="14868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Ingresados directamente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93</xdr:row>
      <xdr:rowOff>152400</xdr:rowOff>
    </xdr:from>
    <xdr:to>
      <xdr:col>10</xdr:col>
      <xdr:colOff>209175</xdr:colOff>
      <xdr:row>95</xdr:row>
      <xdr:rowOff>123825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838200" y="22021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819150</xdr:colOff>
      <xdr:row>106</xdr:row>
      <xdr:rowOff>0</xdr:rowOff>
    </xdr:from>
    <xdr:to>
      <xdr:col>10</xdr:col>
      <xdr:colOff>190125</xdr:colOff>
      <xdr:row>107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819150" y="248697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28575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866775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161</xdr:row>
      <xdr:rowOff>19050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819150" y="366426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38100</xdr:colOff>
      <xdr:row>172</xdr:row>
      <xdr:rowOff>28575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876300" y="39452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9525</xdr:colOff>
      <xdr:row>186</xdr:row>
      <xdr:rowOff>19050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847725" y="423195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0</xdr:col>
      <xdr:colOff>819150</xdr:colOff>
      <xdr:row>200</xdr:row>
      <xdr:rowOff>133350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819150" y="4519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38100</xdr:colOff>
      <xdr:row>214</xdr:row>
      <xdr:rowOff>161925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876300" y="48463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828675</xdr:colOff>
      <xdr:row>151</xdr:row>
      <xdr:rowOff>38100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828675" y="346614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Cantabria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38098</xdr:colOff>
      <xdr:row>26</xdr:row>
      <xdr:rowOff>85725</xdr:rowOff>
    </xdr:from>
    <xdr:to>
      <xdr:col>10</xdr:col>
      <xdr:colOff>247273</xdr:colOff>
      <xdr:row>30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876298" y="61055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38</xdr:row>
      <xdr:rowOff>38100</xdr:rowOff>
    </xdr:from>
    <xdr:to>
      <xdr:col>10</xdr:col>
      <xdr:colOff>237750</xdr:colOff>
      <xdr:row>40</xdr:row>
      <xdr:rowOff>9450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866775" y="872490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819149</xdr:colOff>
      <xdr:row>52</xdr:row>
      <xdr:rowOff>76200</xdr:rowOff>
    </xdr:from>
    <xdr:to>
      <xdr:col>10</xdr:col>
      <xdr:colOff>190124</xdr:colOff>
      <xdr:row>54</xdr:row>
      <xdr:rowOff>47625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19149" y="12096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9525</xdr:rowOff>
    </xdr:from>
    <xdr:to>
      <xdr:col>10</xdr:col>
      <xdr:colOff>209175</xdr:colOff>
      <xdr:row>65</xdr:row>
      <xdr:rowOff>142875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838200" y="148971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19050</xdr:colOff>
      <xdr:row>94</xdr:row>
      <xdr:rowOff>76200</xdr:rowOff>
    </xdr:from>
    <xdr:to>
      <xdr:col>10</xdr:col>
      <xdr:colOff>228225</xdr:colOff>
      <xdr:row>96</xdr:row>
      <xdr:rowOff>47625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857250" y="2210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106</xdr:row>
      <xdr:rowOff>47625</xdr:rowOff>
    </xdr:from>
    <xdr:to>
      <xdr:col>10</xdr:col>
      <xdr:colOff>228225</xdr:colOff>
      <xdr:row>108</xdr:row>
      <xdr:rowOff>19050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857250" y="249174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136</xdr:row>
      <xdr:rowOff>47625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847725" y="30851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76200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838200" y="36699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0</xdr:col>
      <xdr:colOff>809625</xdr:colOff>
      <xdr:row>171</xdr:row>
      <xdr:rowOff>228600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809625" y="39404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19050</xdr:colOff>
      <xdr:row>186</xdr:row>
      <xdr:rowOff>95250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857250" y="423957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19050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857250" y="45243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838200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9525</xdr:colOff>
      <xdr:row>151</xdr:row>
      <xdr:rowOff>47625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847725" y="346710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Castilla y León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19048</xdr:colOff>
      <xdr:row>26</xdr:row>
      <xdr:rowOff>85725</xdr:rowOff>
    </xdr:from>
    <xdr:to>
      <xdr:col>10</xdr:col>
      <xdr:colOff>228223</xdr:colOff>
      <xdr:row>30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857248" y="61055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10</xdr:col>
      <xdr:colOff>209175</xdr:colOff>
      <xdr:row>39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838200" y="868680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9524</xdr:colOff>
      <xdr:row>52</xdr:row>
      <xdr:rowOff>38100</xdr:rowOff>
    </xdr:from>
    <xdr:to>
      <xdr:col>10</xdr:col>
      <xdr:colOff>218699</xdr:colOff>
      <xdr:row>54</xdr:row>
      <xdr:rowOff>9525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847724" y="12058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64</xdr:row>
      <xdr:rowOff>28575</xdr:rowOff>
    </xdr:from>
    <xdr:to>
      <xdr:col>10</xdr:col>
      <xdr:colOff>199650</xdr:colOff>
      <xdr:row>66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828675" y="14916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819150</xdr:colOff>
      <xdr:row>94</xdr:row>
      <xdr:rowOff>47625</xdr:rowOff>
    </xdr:from>
    <xdr:to>
      <xdr:col>10</xdr:col>
      <xdr:colOff>190125</xdr:colOff>
      <xdr:row>96</xdr:row>
      <xdr:rowOff>19050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819150" y="220789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9525</xdr:colOff>
      <xdr:row>106</xdr:row>
      <xdr:rowOff>19050</xdr:rowOff>
    </xdr:from>
    <xdr:to>
      <xdr:col>10</xdr:col>
      <xdr:colOff>218700</xdr:colOff>
      <xdr:row>107</xdr:row>
      <xdr:rowOff>152400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847725" y="24888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136</xdr:row>
      <xdr:rowOff>9525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819150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161</xdr:row>
      <xdr:rowOff>47625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847725" y="36671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28575</xdr:colOff>
      <xdr:row>171</xdr:row>
      <xdr:rowOff>238125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866775" y="39414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38100</xdr:colOff>
      <xdr:row>186</xdr:row>
      <xdr:rowOff>38100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876300" y="423386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28575</xdr:rowOff>
    </xdr:from>
    <xdr:to>
      <xdr:col>10</xdr:col>
      <xdr:colOff>209175</xdr:colOff>
      <xdr:row>191</xdr:row>
      <xdr:rowOff>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838200" y="42814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19050</xdr:colOff>
      <xdr:row>201</xdr:row>
      <xdr:rowOff>19050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857250" y="45262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28575</xdr:colOff>
      <xdr:row>215</xdr:row>
      <xdr:rowOff>19050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866775" y="48501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828675</xdr:colOff>
      <xdr:row>150</xdr:row>
      <xdr:rowOff>152400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828675" y="345948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Castilla La Mancha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9523</xdr:colOff>
      <xdr:row>26</xdr:row>
      <xdr:rowOff>66675</xdr:rowOff>
    </xdr:from>
    <xdr:to>
      <xdr:col>10</xdr:col>
      <xdr:colOff>218698</xdr:colOff>
      <xdr:row>30</xdr:row>
      <xdr:rowOff>76200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847723" y="608647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38</xdr:row>
      <xdr:rowOff>19050</xdr:rowOff>
    </xdr:from>
    <xdr:to>
      <xdr:col>10</xdr:col>
      <xdr:colOff>228225</xdr:colOff>
      <xdr:row>39</xdr:row>
      <xdr:rowOff>152325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857250" y="870585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52</xdr:row>
      <xdr:rowOff>0</xdr:rowOff>
    </xdr:from>
    <xdr:to>
      <xdr:col>10</xdr:col>
      <xdr:colOff>209174</xdr:colOff>
      <xdr:row>53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8199" y="12020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800100</xdr:colOff>
      <xdr:row>63</xdr:row>
      <xdr:rowOff>171450</xdr:rowOff>
    </xdr:from>
    <xdr:to>
      <xdr:col>10</xdr:col>
      <xdr:colOff>171075</xdr:colOff>
      <xdr:row>65</xdr:row>
      <xdr:rowOff>114300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800100" y="14868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828675</xdr:colOff>
      <xdr:row>94</xdr:row>
      <xdr:rowOff>9525</xdr:rowOff>
    </xdr:from>
    <xdr:to>
      <xdr:col>10</xdr:col>
      <xdr:colOff>199650</xdr:colOff>
      <xdr:row>95</xdr:row>
      <xdr:rowOff>142875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828675" y="22040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106</xdr:row>
      <xdr:rowOff>57150</xdr:rowOff>
    </xdr:from>
    <xdr:to>
      <xdr:col>10</xdr:col>
      <xdr:colOff>199650</xdr:colOff>
      <xdr:row>108</xdr:row>
      <xdr:rowOff>28575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828675" y="24926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136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819150" y="30832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161</xdr:row>
      <xdr:rowOff>66675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857250" y="36690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38100</xdr:colOff>
      <xdr:row>171</xdr:row>
      <xdr:rowOff>238125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876300" y="39414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19050</xdr:colOff>
      <xdr:row>186</xdr:row>
      <xdr:rowOff>66675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/>
      </xdr:nvSpPr>
      <xdr:spPr>
        <a:xfrm>
          <a:off x="857250" y="4236720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28575</xdr:colOff>
      <xdr:row>201</xdr:row>
      <xdr:rowOff>19050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866775" y="45262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38100</xdr:colOff>
      <xdr:row>215</xdr:row>
      <xdr:rowOff>19050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/>
      </xdr:nvSpPr>
      <xdr:spPr>
        <a:xfrm>
          <a:off x="876300" y="48501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828675</xdr:colOff>
      <xdr:row>151</xdr:row>
      <xdr:rowOff>66675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828675" y="346900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38"/>
  <sheetViews>
    <sheetView tabSelected="1" workbookViewId="0"/>
  </sheetViews>
  <sheetFormatPr baseColWidth="10" defaultRowHeight="15" x14ac:dyDescent="0.25"/>
  <cols>
    <col min="1" max="21" width="11" style="1"/>
    <col min="22" max="22" width="7.5" style="1" customWidth="1"/>
    <col min="23" max="16384" width="11" style="1"/>
  </cols>
  <sheetData>
    <row r="2" spans="2:19" ht="15.75" x14ac:dyDescent="0.25">
      <c r="C2" s="2"/>
    </row>
    <row r="3" spans="2:19" ht="15.75" x14ac:dyDescent="0.25">
      <c r="C3" s="2"/>
    </row>
    <row r="4" spans="2:19" ht="15.75" x14ac:dyDescent="0.25">
      <c r="C4" s="2"/>
    </row>
    <row r="5" spans="2:19" ht="15.75" x14ac:dyDescent="0.25">
      <c r="C5" s="2"/>
    </row>
    <row r="6" spans="2:19" ht="15.75" x14ac:dyDescent="0.25">
      <c r="C6" s="2"/>
    </row>
    <row r="7" spans="2:19" ht="15.75" x14ac:dyDescent="0.25">
      <c r="C7" s="2"/>
    </row>
    <row r="8" spans="2:19" ht="15.75" x14ac:dyDescent="0.25">
      <c r="C8" s="2"/>
    </row>
    <row r="9" spans="2:19" ht="18.75" customHeight="1" x14ac:dyDescent="0.25">
      <c r="B9" s="26" t="s">
        <v>102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3" spans="2:19" ht="15.75" thickBot="1" x14ac:dyDescent="0.3"/>
    <row r="14" spans="2:19" s="3" customFormat="1" ht="30" customHeight="1" thickTop="1" thickBot="1" x14ac:dyDescent="0.25">
      <c r="C14" s="23" t="s">
        <v>0</v>
      </c>
      <c r="D14" s="24"/>
      <c r="E14" s="24"/>
      <c r="F14" s="24"/>
      <c r="G14" s="24"/>
      <c r="H14" s="25"/>
      <c r="L14" s="23" t="s">
        <v>1</v>
      </c>
      <c r="M14" s="24"/>
      <c r="N14" s="24"/>
      <c r="O14" s="24"/>
      <c r="P14" s="24"/>
      <c r="Q14" s="25"/>
    </row>
    <row r="15" spans="2:19" s="3" customFormat="1" ht="15" customHeight="1" thickTop="1" thickBot="1" x14ac:dyDescent="0.3">
      <c r="C15" s="1"/>
      <c r="D15" s="1"/>
      <c r="E15" s="1"/>
      <c r="L15" s="1"/>
      <c r="M15" s="1"/>
    </row>
    <row r="16" spans="2:19" s="3" customFormat="1" ht="30" customHeight="1" thickTop="1" thickBot="1" x14ac:dyDescent="0.25">
      <c r="C16" s="23" t="s">
        <v>2</v>
      </c>
      <c r="D16" s="24"/>
      <c r="E16" s="24"/>
      <c r="F16" s="24"/>
      <c r="G16" s="24"/>
      <c r="H16" s="25"/>
      <c r="L16" s="23" t="s">
        <v>3</v>
      </c>
      <c r="M16" s="24"/>
      <c r="N16" s="24"/>
      <c r="O16" s="24"/>
      <c r="P16" s="24"/>
      <c r="Q16" s="25"/>
    </row>
    <row r="17" spans="3:20" s="3" customFormat="1" ht="15" customHeight="1" thickTop="1" thickBot="1" x14ac:dyDescent="0.3">
      <c r="D17" s="1"/>
      <c r="E17" s="1"/>
      <c r="M17" s="1"/>
    </row>
    <row r="18" spans="3:20" s="3" customFormat="1" ht="30" customHeight="1" thickTop="1" thickBot="1" x14ac:dyDescent="0.25">
      <c r="C18" s="23" t="s">
        <v>4</v>
      </c>
      <c r="D18" s="24"/>
      <c r="E18" s="24"/>
      <c r="F18" s="24"/>
      <c r="G18" s="24"/>
      <c r="H18" s="25"/>
      <c r="L18" s="23" t="s">
        <v>5</v>
      </c>
      <c r="M18" s="24"/>
      <c r="N18" s="24"/>
      <c r="O18" s="24"/>
      <c r="P18" s="24"/>
      <c r="Q18" s="25"/>
    </row>
    <row r="19" spans="3:20" s="3" customFormat="1" ht="15" customHeight="1" thickTop="1" thickBot="1" x14ac:dyDescent="0.3">
      <c r="D19" s="1"/>
      <c r="E19" s="1"/>
      <c r="M19" s="1"/>
    </row>
    <row r="20" spans="3:20" s="3" customFormat="1" ht="30" customHeight="1" thickTop="1" thickBot="1" x14ac:dyDescent="0.25">
      <c r="C20" s="23" t="s">
        <v>6</v>
      </c>
      <c r="D20" s="24"/>
      <c r="E20" s="24"/>
      <c r="F20" s="24"/>
      <c r="G20" s="24"/>
      <c r="H20" s="25"/>
      <c r="L20" s="23" t="s">
        <v>7</v>
      </c>
      <c r="M20" s="24"/>
      <c r="N20" s="24"/>
      <c r="O20" s="24"/>
      <c r="P20" s="24"/>
      <c r="Q20" s="25"/>
    </row>
    <row r="21" spans="3:20" s="3" customFormat="1" ht="15" customHeight="1" thickTop="1" thickBot="1" x14ac:dyDescent="0.3">
      <c r="C21" s="1"/>
      <c r="D21" s="1"/>
      <c r="E21" s="1"/>
      <c r="M21" s="1"/>
      <c r="T21" s="1"/>
    </row>
    <row r="22" spans="3:20" s="3" customFormat="1" ht="30" customHeight="1" thickTop="1" thickBot="1" x14ac:dyDescent="0.25">
      <c r="C22" s="23" t="s">
        <v>8</v>
      </c>
      <c r="D22" s="24"/>
      <c r="E22" s="24"/>
      <c r="F22" s="24"/>
      <c r="G22" s="24"/>
      <c r="H22" s="25"/>
      <c r="L22" s="23" t="s">
        <v>9</v>
      </c>
      <c r="M22" s="24"/>
      <c r="N22" s="24"/>
      <c r="O22" s="24"/>
      <c r="P22" s="24"/>
      <c r="Q22" s="25"/>
    </row>
    <row r="23" spans="3:20" s="3" customFormat="1" ht="15" customHeight="1" thickTop="1" thickBot="1" x14ac:dyDescent="0.3">
      <c r="C23" s="1"/>
      <c r="D23" s="1"/>
      <c r="E23" s="1"/>
    </row>
    <row r="24" spans="3:20" s="3" customFormat="1" ht="30" customHeight="1" thickTop="1" thickBot="1" x14ac:dyDescent="0.25">
      <c r="C24" s="23" t="s">
        <v>10</v>
      </c>
      <c r="D24" s="24"/>
      <c r="E24" s="24"/>
      <c r="F24" s="24"/>
      <c r="G24" s="24"/>
      <c r="H24" s="25"/>
      <c r="L24" s="23" t="s">
        <v>11</v>
      </c>
      <c r="M24" s="24"/>
      <c r="N24" s="24"/>
      <c r="O24" s="24"/>
      <c r="P24" s="24"/>
      <c r="Q24" s="25"/>
    </row>
    <row r="25" spans="3:20" s="3" customFormat="1" ht="15" customHeight="1" thickTop="1" thickBot="1" x14ac:dyDescent="0.3">
      <c r="C25" s="1"/>
      <c r="D25" s="1"/>
      <c r="E25" s="1"/>
    </row>
    <row r="26" spans="3:20" s="3" customFormat="1" ht="30" customHeight="1" thickTop="1" thickBot="1" x14ac:dyDescent="0.25">
      <c r="C26" s="23" t="s">
        <v>12</v>
      </c>
      <c r="D26" s="24"/>
      <c r="E26" s="24"/>
      <c r="F26" s="24"/>
      <c r="G26" s="24"/>
      <c r="H26" s="25"/>
      <c r="L26" s="23" t="s">
        <v>13</v>
      </c>
      <c r="M26" s="24"/>
      <c r="N26" s="24"/>
      <c r="O26" s="24"/>
      <c r="P26" s="24"/>
      <c r="Q26" s="25"/>
    </row>
    <row r="27" spans="3:20" s="3" customFormat="1" ht="15" customHeight="1" thickTop="1" thickBot="1" x14ac:dyDescent="0.3">
      <c r="C27" s="1"/>
      <c r="D27" s="1"/>
      <c r="E27" s="1"/>
    </row>
    <row r="28" spans="3:20" s="3" customFormat="1" ht="30" customHeight="1" thickTop="1" thickBot="1" x14ac:dyDescent="0.25">
      <c r="C28" s="23" t="s">
        <v>14</v>
      </c>
      <c r="D28" s="24"/>
      <c r="E28" s="24"/>
      <c r="F28" s="24"/>
      <c r="G28" s="24"/>
      <c r="H28" s="25"/>
      <c r="L28" s="23" t="s">
        <v>15</v>
      </c>
      <c r="M28" s="24"/>
      <c r="N28" s="24"/>
      <c r="O28" s="24"/>
      <c r="P28" s="24"/>
      <c r="Q28" s="25"/>
    </row>
    <row r="29" spans="3:20" s="3" customFormat="1" ht="15" customHeight="1" thickTop="1" thickBot="1" x14ac:dyDescent="0.3">
      <c r="C29" s="1"/>
      <c r="D29" s="1"/>
      <c r="E29" s="1"/>
    </row>
    <row r="30" spans="3:20" s="3" customFormat="1" ht="30" customHeight="1" thickTop="1" thickBot="1" x14ac:dyDescent="0.25">
      <c r="C30" s="23" t="s">
        <v>16</v>
      </c>
      <c r="D30" s="24"/>
      <c r="E30" s="24"/>
      <c r="F30" s="24"/>
      <c r="G30" s="24"/>
      <c r="H30" s="25"/>
    </row>
    <row r="31" spans="3:20" s="3" customFormat="1" ht="15" customHeight="1" thickTop="1" x14ac:dyDescent="0.25">
      <c r="C31" s="1"/>
      <c r="D31" s="1"/>
      <c r="E31" s="1"/>
    </row>
    <row r="32" spans="3:20" s="3" customFormat="1" x14ac:dyDescent="0.25">
      <c r="D32" s="1"/>
      <c r="E32" s="1"/>
    </row>
    <row r="33" spans="5:5" s="3" customFormat="1" x14ac:dyDescent="0.25">
      <c r="E33" s="1"/>
    </row>
    <row r="34" spans="5:5" s="3" customFormat="1" x14ac:dyDescent="0.25">
      <c r="E34" s="1"/>
    </row>
    <row r="35" spans="5:5" s="3" customFormat="1" x14ac:dyDescent="0.25">
      <c r="E35" s="1"/>
    </row>
    <row r="36" spans="5:5" s="3" customFormat="1" x14ac:dyDescent="0.25">
      <c r="E36" s="1"/>
    </row>
    <row r="37" spans="5:5" s="3" customFormat="1" x14ac:dyDescent="0.25">
      <c r="E37" s="1"/>
    </row>
    <row r="38" spans="5:5" s="3" customFormat="1" x14ac:dyDescent="0.25">
      <c r="E38" s="1"/>
    </row>
  </sheetData>
  <mergeCells count="18">
    <mergeCell ref="C26:H26"/>
    <mergeCell ref="L26:Q26"/>
    <mergeCell ref="C28:H28"/>
    <mergeCell ref="L28:Q28"/>
    <mergeCell ref="C30:H30"/>
    <mergeCell ref="C20:H20"/>
    <mergeCell ref="L20:Q20"/>
    <mergeCell ref="C22:H22"/>
    <mergeCell ref="L22:Q22"/>
    <mergeCell ref="C24:H24"/>
    <mergeCell ref="L24:Q24"/>
    <mergeCell ref="C18:H18"/>
    <mergeCell ref="L18:Q18"/>
    <mergeCell ref="B9:S9"/>
    <mergeCell ref="C14:H14"/>
    <mergeCell ref="L14:Q14"/>
    <mergeCell ref="C16:H16"/>
    <mergeCell ref="L16:Q16"/>
  </mergeCells>
  <hyperlinks>
    <hyperlink ref="C14:H14" location="Andalucía!A1" display="Andalucía" xr:uid="{00000000-0004-0000-0000-000000000000}"/>
    <hyperlink ref="C16:H16" location="Aragón!A1" display="Aragón" xr:uid="{00000000-0004-0000-0000-000001000000}"/>
    <hyperlink ref="C18:H18" location="Asturias!A1" display="Principado de Asturias" xr:uid="{00000000-0004-0000-0000-000002000000}"/>
    <hyperlink ref="C20:H20" location="'Illes Balears'!A1" display="Balears, Illes" xr:uid="{00000000-0004-0000-0000-000003000000}"/>
    <hyperlink ref="C22:H22" location="Canarias!A1" display="Canarias" xr:uid="{00000000-0004-0000-0000-000004000000}"/>
    <hyperlink ref="C24:H24" location="Cantabria!A1" display="Cantabria" xr:uid="{00000000-0004-0000-0000-000005000000}"/>
    <hyperlink ref="C26:H26" location="'Castilla y León'!A1" display="Castilla y León" xr:uid="{00000000-0004-0000-0000-000006000000}"/>
    <hyperlink ref="C28:H28" location="'Castilla La Mancha'!A1" display="Castilla - La Mancha" xr:uid="{00000000-0004-0000-0000-000007000000}"/>
    <hyperlink ref="C30:H30" location="Cataluña!A1" display="Cataluña" xr:uid="{00000000-0004-0000-0000-000008000000}"/>
    <hyperlink ref="L14:Q14" location="'Com. Valenciana'!A1" display="Com. Valenciana" xr:uid="{00000000-0004-0000-0000-000009000000}"/>
    <hyperlink ref="L16:Q16" location="Extremadura!A1" display="Extremadura" xr:uid="{00000000-0004-0000-0000-00000A000000}"/>
    <hyperlink ref="L18:Q18" location="Galicia!A1" display="Galicia" xr:uid="{00000000-0004-0000-0000-00000B000000}"/>
    <hyperlink ref="L20:Q20" location="'Com. Madrid'!A1" display="Madrid, Comunidad de" xr:uid="{00000000-0004-0000-0000-00000C000000}"/>
    <hyperlink ref="L22:Q22" location="'Región de Murcia'!A1" display="Murcia, Región de" xr:uid="{00000000-0004-0000-0000-00000D000000}"/>
    <hyperlink ref="L24:Q24" location="Navarra!A1" display="Navarra, Comunidad Foral de" xr:uid="{00000000-0004-0000-0000-00000E000000}"/>
    <hyperlink ref="L26:Q26" location="'Pais Vasco'!A1" display="País Vasco" xr:uid="{00000000-0004-0000-0000-00000F000000}"/>
    <hyperlink ref="L28:Q28" location="'La Rioja'!A1" display="Rioja, La" xr:uid="{00000000-0004-0000-0000-000010000000}"/>
  </hyperlinks>
  <pageMargins left="0.7" right="0.7" top="0.75" bottom="0.75" header="0.3" footer="0.3"/>
  <pageSetup paperSize="9" orientation="landscape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2º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5784</v>
      </c>
      <c r="D14" s="5">
        <v>5852</v>
      </c>
      <c r="E14" s="6">
        <f>IF(C14&gt;0,(D14-C14)/C14)</f>
        <v>1.1756569847856155E-2</v>
      </c>
    </row>
    <row r="15" spans="1:5" ht="20.100000000000001" customHeight="1" thickBot="1" x14ac:dyDescent="0.25">
      <c r="B15" s="4" t="s">
        <v>17</v>
      </c>
      <c r="C15" s="5">
        <v>5707</v>
      </c>
      <c r="D15" s="5">
        <v>5810</v>
      </c>
      <c r="E15" s="6">
        <f t="shared" ref="E15:E25" si="0">IF(C15&gt;0,(D15-C15)/C15)</f>
        <v>1.8048011214298231E-2</v>
      </c>
    </row>
    <row r="16" spans="1:5" ht="20.100000000000001" customHeight="1" thickBot="1" x14ac:dyDescent="0.25">
      <c r="B16" s="4" t="s">
        <v>18</v>
      </c>
      <c r="C16" s="5">
        <v>3326</v>
      </c>
      <c r="D16" s="5">
        <v>3323</v>
      </c>
      <c r="E16" s="6">
        <f t="shared" si="0"/>
        <v>-9.0198436560432957E-4</v>
      </c>
    </row>
    <row r="17" spans="2:5" ht="20.100000000000001" customHeight="1" thickBot="1" x14ac:dyDescent="0.25">
      <c r="B17" s="4" t="s">
        <v>19</v>
      </c>
      <c r="C17" s="5">
        <v>2381</v>
      </c>
      <c r="D17" s="5">
        <v>2487</v>
      </c>
      <c r="E17" s="6">
        <f t="shared" si="0"/>
        <v>4.4519109617807646E-2</v>
      </c>
    </row>
    <row r="18" spans="2:5" ht="20.100000000000001" customHeight="1" thickBot="1" x14ac:dyDescent="0.25">
      <c r="B18" s="4" t="s">
        <v>100</v>
      </c>
      <c r="C18" s="5">
        <v>7</v>
      </c>
      <c r="D18" s="5">
        <v>19</v>
      </c>
      <c r="E18" s="6">
        <f>IF(C18=0,"-",(D18-C18)/C18)</f>
        <v>1.7142857142857142</v>
      </c>
    </row>
    <row r="19" spans="2:5" ht="20.100000000000001" customHeight="1" thickBot="1" x14ac:dyDescent="0.25">
      <c r="B19" s="4" t="s">
        <v>101</v>
      </c>
      <c r="C19" s="5">
        <v>6</v>
      </c>
      <c r="D19" s="5">
        <v>7</v>
      </c>
      <c r="E19" s="6">
        <f>IF(C19=0,"-",(D19-C19)/C19)</f>
        <v>0.16666666666666666</v>
      </c>
    </row>
    <row r="20" spans="2:5" ht="20.100000000000001" customHeight="1" thickBot="1" x14ac:dyDescent="0.25">
      <c r="B20" s="4" t="s">
        <v>20</v>
      </c>
      <c r="C20" s="6">
        <f>C17/C15</f>
        <v>0.41720693884702997</v>
      </c>
      <c r="D20" s="6">
        <f>D17/D15</f>
        <v>0.4280550774526678</v>
      </c>
      <c r="E20" s="6">
        <f t="shared" si="0"/>
        <v>2.6001817313051265E-2</v>
      </c>
    </row>
    <row r="21" spans="2:5" ht="30" customHeight="1" thickBot="1" x14ac:dyDescent="0.25">
      <c r="B21" s="4" t="s">
        <v>23</v>
      </c>
      <c r="C21" s="5">
        <v>651</v>
      </c>
      <c r="D21" s="5">
        <v>753</v>
      </c>
      <c r="E21" s="6">
        <f t="shared" si="0"/>
        <v>0.15668202764976957</v>
      </c>
    </row>
    <row r="22" spans="2:5" ht="20.100000000000001" customHeight="1" thickBot="1" x14ac:dyDescent="0.25">
      <c r="B22" s="4" t="s">
        <v>24</v>
      </c>
      <c r="C22" s="5">
        <v>341</v>
      </c>
      <c r="D22" s="5">
        <v>402</v>
      </c>
      <c r="E22" s="6">
        <f t="shared" si="0"/>
        <v>0.17888563049853373</v>
      </c>
    </row>
    <row r="23" spans="2:5" ht="20.100000000000001" customHeight="1" thickBot="1" x14ac:dyDescent="0.25">
      <c r="B23" s="4" t="s">
        <v>25</v>
      </c>
      <c r="C23" s="5">
        <v>310</v>
      </c>
      <c r="D23" s="5">
        <v>351</v>
      </c>
      <c r="E23" s="6">
        <f t="shared" si="0"/>
        <v>0.13225806451612904</v>
      </c>
    </row>
    <row r="24" spans="2:5" ht="20.100000000000001" customHeight="1" thickBot="1" x14ac:dyDescent="0.25">
      <c r="B24" s="4" t="s">
        <v>21</v>
      </c>
      <c r="C24" s="6">
        <f>C23/C21</f>
        <v>0.47619047619047616</v>
      </c>
      <c r="D24" s="6">
        <f t="shared" ref="D24" si="1">D23/D21</f>
        <v>0.46613545816733065</v>
      </c>
      <c r="E24" s="6">
        <f t="shared" si="0"/>
        <v>-2.1115537848605578E-2</v>
      </c>
    </row>
    <row r="25" spans="2:5" ht="20.100000000000001" customHeight="1" thickBot="1" x14ac:dyDescent="0.25">
      <c r="B25" s="7" t="s">
        <v>26</v>
      </c>
      <c r="C25" s="6">
        <v>0.14415893604794353</v>
      </c>
      <c r="D25" s="6">
        <v>0.14475461352386795</v>
      </c>
      <c r="E25" s="6">
        <f t="shared" si="0"/>
        <v>4.1320884591318071E-3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1525</v>
      </c>
      <c r="D34" s="5">
        <v>1486</v>
      </c>
      <c r="E34" s="6">
        <f>IF(C34&gt;0,(D34-C34)/C34,"-")</f>
        <v>-2.5573770491803278E-2</v>
      </c>
    </row>
    <row r="35" spans="2:5" ht="20.100000000000001" customHeight="1" thickBot="1" x14ac:dyDescent="0.25">
      <c r="B35" s="4" t="s">
        <v>29</v>
      </c>
      <c r="C35" s="5">
        <v>4</v>
      </c>
      <c r="D35" s="5">
        <v>18</v>
      </c>
      <c r="E35" s="6">
        <f t="shared" ref="E35:E37" si="2">IF(C35&gt;0,(D35-C35)/C35,"-")</f>
        <v>3.5</v>
      </c>
    </row>
    <row r="36" spans="2:5" ht="20.100000000000001" customHeight="1" thickBot="1" x14ac:dyDescent="0.25">
      <c r="B36" s="4" t="s">
        <v>28</v>
      </c>
      <c r="C36" s="5">
        <v>686</v>
      </c>
      <c r="D36" s="5">
        <v>712</v>
      </c>
      <c r="E36" s="6">
        <f t="shared" si="2"/>
        <v>3.7900874635568516E-2</v>
      </c>
    </row>
    <row r="37" spans="2:5" ht="20.100000000000001" customHeight="1" thickBot="1" x14ac:dyDescent="0.25">
      <c r="B37" s="4" t="s">
        <v>30</v>
      </c>
      <c r="C37" s="5">
        <v>835</v>
      </c>
      <c r="D37" s="5">
        <v>756</v>
      </c>
      <c r="E37" s="6">
        <f t="shared" si="2"/>
        <v>-9.4610778443113774E-2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508</v>
      </c>
      <c r="D44" s="5">
        <v>533</v>
      </c>
      <c r="E44" s="6">
        <f>IF(C44&gt;0,(D44-C44)/C44,"-")</f>
        <v>4.9212598425196853E-2</v>
      </c>
    </row>
    <row r="45" spans="2:5" ht="20.100000000000001" customHeight="1" thickBot="1" x14ac:dyDescent="0.25">
      <c r="B45" s="4" t="s">
        <v>34</v>
      </c>
      <c r="C45" s="5">
        <v>58</v>
      </c>
      <c r="D45" s="5">
        <v>63</v>
      </c>
      <c r="E45" s="6">
        <f t="shared" ref="E45:E51" si="3">IF(C45&gt;0,(D45-C45)/C45,"-")</f>
        <v>8.6206896551724144E-2</v>
      </c>
    </row>
    <row r="46" spans="2:5" ht="20.100000000000001" customHeight="1" thickBot="1" x14ac:dyDescent="0.25">
      <c r="B46" s="4" t="s">
        <v>31</v>
      </c>
      <c r="C46" s="5">
        <v>125</v>
      </c>
      <c r="D46" s="5">
        <v>119</v>
      </c>
      <c r="E46" s="6">
        <f t="shared" si="3"/>
        <v>-4.8000000000000001E-2</v>
      </c>
    </row>
    <row r="47" spans="2:5" ht="20.100000000000001" customHeight="1" thickBot="1" x14ac:dyDescent="0.25">
      <c r="B47" s="4" t="s">
        <v>32</v>
      </c>
      <c r="C47" s="5">
        <v>2007</v>
      </c>
      <c r="D47" s="5">
        <v>2083</v>
      </c>
      <c r="E47" s="6">
        <f t="shared" si="3"/>
        <v>3.7867463876432486E-2</v>
      </c>
    </row>
    <row r="48" spans="2:5" ht="20.100000000000001" customHeight="1" thickBot="1" x14ac:dyDescent="0.25">
      <c r="B48" s="4" t="s">
        <v>35</v>
      </c>
      <c r="C48" s="5">
        <v>1944</v>
      </c>
      <c r="D48" s="5">
        <v>1653</v>
      </c>
      <c r="E48" s="6">
        <f t="shared" si="3"/>
        <v>-0.14969135802469136</v>
      </c>
    </row>
    <row r="49" spans="2:5" ht="20.100000000000001" customHeight="1" thickBot="1" x14ac:dyDescent="0.25">
      <c r="B49" s="4" t="s">
        <v>67</v>
      </c>
      <c r="C49" s="5">
        <v>740</v>
      </c>
      <c r="D49" s="5">
        <v>814</v>
      </c>
      <c r="E49" s="6">
        <f t="shared" si="3"/>
        <v>0.1</v>
      </c>
    </row>
    <row r="50" spans="2:5" ht="20.100000000000001" customHeight="1" collapsed="1" thickBot="1" x14ac:dyDescent="0.25">
      <c r="B50" s="4" t="s">
        <v>36</v>
      </c>
      <c r="C50" s="6">
        <f>C44/(C44+C45)</f>
        <v>0.8975265017667845</v>
      </c>
      <c r="D50" s="6">
        <f>D44/(D44+D45)</f>
        <v>0.89429530201342278</v>
      </c>
      <c r="E50" s="6">
        <f t="shared" si="3"/>
        <v>-3.6001162606353067E-3</v>
      </c>
    </row>
    <row r="51" spans="2:5" ht="20.100000000000001" customHeight="1" thickBot="1" x14ac:dyDescent="0.25">
      <c r="B51" s="4" t="s">
        <v>37</v>
      </c>
      <c r="C51" s="6">
        <f>C47/(C46+C47)</f>
        <v>0.9413696060037523</v>
      </c>
      <c r="D51" s="6">
        <f t="shared" ref="D51" si="4">D47/(D46+D47)</f>
        <v>0.94595821980018169</v>
      </c>
      <c r="E51" s="6">
        <f t="shared" si="3"/>
        <v>4.8744019003425267E-3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572</v>
      </c>
      <c r="D58" s="5">
        <v>596</v>
      </c>
      <c r="E58" s="6">
        <f>IF(C58&gt;0,(D58-C58)/C58,"-")</f>
        <v>4.195804195804196E-2</v>
      </c>
    </row>
    <row r="59" spans="2:5" ht="20.100000000000001" customHeight="1" thickBot="1" x14ac:dyDescent="0.25">
      <c r="B59" s="4" t="s">
        <v>41</v>
      </c>
      <c r="C59" s="5">
        <v>323</v>
      </c>
      <c r="D59" s="5">
        <v>332</v>
      </c>
      <c r="E59" s="6">
        <f t="shared" ref="E59:E63" si="5">IF(C59&gt;0,(D59-C59)/C59,"-")</f>
        <v>2.7863777089783281E-2</v>
      </c>
    </row>
    <row r="60" spans="2:5" ht="20.100000000000001" customHeight="1" thickBot="1" x14ac:dyDescent="0.25">
      <c r="B60" s="4" t="s">
        <v>42</v>
      </c>
      <c r="C60" s="5">
        <v>186</v>
      </c>
      <c r="D60" s="5">
        <v>201</v>
      </c>
      <c r="E60" s="6">
        <f t="shared" si="5"/>
        <v>8.0645161290322578E-2</v>
      </c>
    </row>
    <row r="61" spans="2:5" ht="20.100000000000001" customHeight="1" collapsed="1" thickBot="1" x14ac:dyDescent="0.25">
      <c r="B61" s="4" t="s">
        <v>98</v>
      </c>
      <c r="C61" s="6">
        <f>(C59+C60)/C58</f>
        <v>0.8898601398601399</v>
      </c>
      <c r="D61" s="6">
        <f>(D59+D60)/D58</f>
        <v>0.89429530201342278</v>
      </c>
      <c r="E61" s="6">
        <f t="shared" si="5"/>
        <v>4.984111496420052E-3</v>
      </c>
    </row>
    <row r="62" spans="2:5" ht="20.100000000000001" customHeight="1" thickBot="1" x14ac:dyDescent="0.25">
      <c r="B62" s="4" t="s">
        <v>39</v>
      </c>
      <c r="C62" s="6">
        <v>0.88251366120218577</v>
      </c>
      <c r="D62" s="6">
        <v>0.88533333333333331</v>
      </c>
      <c r="E62" s="6">
        <f t="shared" si="5"/>
        <v>3.1950464396284734E-3</v>
      </c>
    </row>
    <row r="63" spans="2:5" ht="20.100000000000001" customHeight="1" thickBot="1" x14ac:dyDescent="0.25">
      <c r="B63" s="4" t="s">
        <v>40</v>
      </c>
      <c r="C63" s="6">
        <v>0.90291262135922334</v>
      </c>
      <c r="D63" s="6">
        <v>0.9095022624434389</v>
      </c>
      <c r="E63" s="6">
        <f t="shared" si="5"/>
        <v>7.2982046416580912E-3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7681</v>
      </c>
      <c r="D70" s="5">
        <v>7710</v>
      </c>
      <c r="E70" s="6">
        <f>IF(C70&gt;0,(D70-C70)/C70,"-")</f>
        <v>3.7755500585861215E-3</v>
      </c>
    </row>
    <row r="71" spans="2:5" ht="20.100000000000001" customHeight="1" thickBot="1" x14ac:dyDescent="0.25">
      <c r="B71" s="4" t="s">
        <v>45</v>
      </c>
      <c r="C71" s="5">
        <v>2673</v>
      </c>
      <c r="D71" s="5">
        <v>2751</v>
      </c>
      <c r="E71" s="6">
        <f t="shared" ref="E71:E77" si="6">IF(C71&gt;0,(D71-C71)/C71,"-")</f>
        <v>2.9180695847362513E-2</v>
      </c>
    </row>
    <row r="72" spans="2:5" ht="20.100000000000001" customHeight="1" thickBot="1" x14ac:dyDescent="0.25">
      <c r="B72" s="4" t="s">
        <v>43</v>
      </c>
      <c r="C72" s="5">
        <v>23</v>
      </c>
      <c r="D72" s="5">
        <v>50</v>
      </c>
      <c r="E72" s="6">
        <f t="shared" si="6"/>
        <v>1.173913043478261</v>
      </c>
    </row>
    <row r="73" spans="2:5" ht="20.100000000000001" customHeight="1" thickBot="1" x14ac:dyDescent="0.25">
      <c r="B73" s="4" t="s">
        <v>46</v>
      </c>
      <c r="C73" s="5">
        <v>2941</v>
      </c>
      <c r="D73" s="5">
        <v>3000</v>
      </c>
      <c r="E73" s="6">
        <f t="shared" si="6"/>
        <v>2.0061203672220335E-2</v>
      </c>
    </row>
    <row r="74" spans="2:5" ht="20.100000000000001" customHeight="1" thickBot="1" x14ac:dyDescent="0.25">
      <c r="B74" s="4" t="s">
        <v>47</v>
      </c>
      <c r="C74" s="5">
        <v>1877</v>
      </c>
      <c r="D74" s="5">
        <v>1739</v>
      </c>
      <c r="E74" s="6">
        <f t="shared" si="6"/>
        <v>-7.3521576984549808E-2</v>
      </c>
    </row>
    <row r="75" spans="2:5" ht="20.100000000000001" customHeight="1" thickBot="1" x14ac:dyDescent="0.25">
      <c r="B75" s="4" t="s">
        <v>48</v>
      </c>
      <c r="C75" s="5">
        <v>156</v>
      </c>
      <c r="D75" s="5">
        <v>157</v>
      </c>
      <c r="E75" s="6">
        <f t="shared" si="6"/>
        <v>6.41025641025641E-3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11</v>
      </c>
      <c r="D77" s="5">
        <v>13</v>
      </c>
      <c r="E77" s="6">
        <f t="shared" si="6"/>
        <v>0.18181818181818182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562</v>
      </c>
      <c r="D90" s="5">
        <v>605</v>
      </c>
      <c r="E90" s="6">
        <f>IF(C90&gt;0,(D90-C90)/C90,"-")</f>
        <v>7.6512455516014238E-2</v>
      </c>
    </row>
    <row r="91" spans="2:5" ht="29.25" thickBot="1" x14ac:dyDescent="0.25">
      <c r="B91" s="4" t="s">
        <v>52</v>
      </c>
      <c r="C91" s="5">
        <v>432</v>
      </c>
      <c r="D91" s="5">
        <v>378</v>
      </c>
      <c r="E91" s="6">
        <f t="shared" ref="E91:E93" si="7">IF(C91&gt;0,(D91-C91)/C91,"-")</f>
        <v>-0.125</v>
      </c>
    </row>
    <row r="92" spans="2:5" ht="29.25" customHeight="1" thickBot="1" x14ac:dyDescent="0.25">
      <c r="B92" s="4" t="s">
        <v>53</v>
      </c>
      <c r="C92" s="5">
        <v>618</v>
      </c>
      <c r="D92" s="5">
        <v>584</v>
      </c>
      <c r="E92" s="6">
        <f t="shared" si="7"/>
        <v>-5.5016181229773461E-2</v>
      </c>
    </row>
    <row r="93" spans="2:5" ht="29.25" customHeight="1" thickBot="1" x14ac:dyDescent="0.25">
      <c r="B93" s="4" t="s">
        <v>54</v>
      </c>
      <c r="C93" s="6">
        <f>(C90+C91)/(C90+C91+C92)</f>
        <v>0.61662531017369726</v>
      </c>
      <c r="D93" s="6">
        <f>(D90+D91)/(D90+D91+D92)</f>
        <v>0.62731333758774732</v>
      </c>
      <c r="E93" s="6">
        <f t="shared" si="7"/>
        <v>1.7333098784153619E-2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1632</v>
      </c>
      <c r="D100" s="5">
        <v>1576</v>
      </c>
      <c r="E100" s="6">
        <f>IF(C100&gt;0,(D100-C100)/C100,"-")</f>
        <v>-3.4313725490196081E-2</v>
      </c>
    </row>
    <row r="101" spans="2:5" ht="20.100000000000001" customHeight="1" thickBot="1" x14ac:dyDescent="0.25">
      <c r="B101" s="4" t="s">
        <v>41</v>
      </c>
      <c r="C101" s="5">
        <v>588</v>
      </c>
      <c r="D101" s="5">
        <v>574</v>
      </c>
      <c r="E101" s="6">
        <f t="shared" ref="E101:E105" si="8">IF(C101&gt;0,(D101-C101)/C101,"-")</f>
        <v>-2.3809523809523808E-2</v>
      </c>
    </row>
    <row r="102" spans="2:5" ht="20.100000000000001" customHeight="1" thickBot="1" x14ac:dyDescent="0.25">
      <c r="B102" s="4" t="s">
        <v>42</v>
      </c>
      <c r="C102" s="5">
        <v>413</v>
      </c>
      <c r="D102" s="5">
        <v>413</v>
      </c>
      <c r="E102" s="6">
        <f t="shared" si="8"/>
        <v>0</v>
      </c>
    </row>
    <row r="103" spans="2:5" ht="20.100000000000001" customHeight="1" thickBot="1" x14ac:dyDescent="0.25">
      <c r="B103" s="4" t="s">
        <v>98</v>
      </c>
      <c r="C103" s="6">
        <f>(C101+C102)/C100</f>
        <v>0.61335784313725494</v>
      </c>
      <c r="D103" s="6">
        <f>(D101+D102)/D100</f>
        <v>0.62626903553299496</v>
      </c>
      <c r="E103" s="6">
        <f t="shared" si="8"/>
        <v>2.1050015973873824E-2</v>
      </c>
    </row>
    <row r="104" spans="2:5" ht="20.100000000000001" customHeight="1" thickBot="1" x14ac:dyDescent="0.25">
      <c r="B104" s="4" t="s">
        <v>39</v>
      </c>
      <c r="C104" s="6">
        <v>0.58976930792377136</v>
      </c>
      <c r="D104" s="6">
        <v>0.61654135338345861</v>
      </c>
      <c r="E104" s="6">
        <f t="shared" si="8"/>
        <v>4.5394097488619375E-2</v>
      </c>
    </row>
    <row r="105" spans="2:5" ht="20.100000000000001" customHeight="1" thickBot="1" x14ac:dyDescent="0.25">
      <c r="B105" s="4" t="s">
        <v>40</v>
      </c>
      <c r="C105" s="6">
        <v>0.65039370078740155</v>
      </c>
      <c r="D105" s="6">
        <v>0.64031007751937985</v>
      </c>
      <c r="E105" s="6">
        <f t="shared" si="8"/>
        <v>-1.5503875968992206E-2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1616</v>
      </c>
      <c r="D112" s="5">
        <v>1473</v>
      </c>
      <c r="E112" s="6">
        <f>IF(C112&gt;0,(D112-C112)/C112,"-")</f>
        <v>-8.8490099009900985E-2</v>
      </c>
    </row>
    <row r="113" spans="2:14" ht="15" thickBot="1" x14ac:dyDescent="0.25">
      <c r="B113" s="4" t="s">
        <v>56</v>
      </c>
      <c r="C113" s="5">
        <v>719</v>
      </c>
      <c r="D113" s="5">
        <v>671</v>
      </c>
      <c r="E113" s="6">
        <f t="shared" ref="E113:E114" si="9">IF(C113&gt;0,(D113-C113)/C113,"-")</f>
        <v>-6.6759388038942977E-2</v>
      </c>
    </row>
    <row r="114" spans="2:14" ht="15" thickBot="1" x14ac:dyDescent="0.25">
      <c r="B114" s="4" t="s">
        <v>57</v>
      </c>
      <c r="C114" s="5">
        <v>897</v>
      </c>
      <c r="D114" s="5">
        <v>802</v>
      </c>
      <c r="E114" s="6">
        <f t="shared" si="9"/>
        <v>-0.10590858416945373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17</v>
      </c>
      <c r="D128" s="10">
        <v>2</v>
      </c>
      <c r="E128" s="10">
        <v>11</v>
      </c>
      <c r="F128" s="10">
        <v>30</v>
      </c>
      <c r="G128" s="10">
        <v>9</v>
      </c>
      <c r="H128" s="10">
        <v>2</v>
      </c>
      <c r="I128" s="10">
        <v>6</v>
      </c>
      <c r="J128" s="10">
        <v>17</v>
      </c>
      <c r="K128" s="6">
        <f>IF(C128=0,"-",(G128-C128)/C128)</f>
        <v>-0.47058823529411764</v>
      </c>
      <c r="L128" s="6">
        <f t="shared" ref="L128:N133" si="10">IF(D128=0,"-",(H128-D128)/D128)</f>
        <v>0</v>
      </c>
      <c r="M128" s="6">
        <f t="shared" si="10"/>
        <v>-0.45454545454545453</v>
      </c>
      <c r="N128" s="6">
        <f t="shared" si="10"/>
        <v>-0.43333333333333335</v>
      </c>
    </row>
    <row r="129" spans="2:14" ht="15" thickBot="1" x14ac:dyDescent="0.25">
      <c r="B129" s="4" t="s">
        <v>64</v>
      </c>
      <c r="C129" s="10">
        <v>7</v>
      </c>
      <c r="D129" s="10">
        <v>1</v>
      </c>
      <c r="E129" s="10">
        <v>0</v>
      </c>
      <c r="F129" s="10">
        <v>8</v>
      </c>
      <c r="G129" s="10">
        <v>5</v>
      </c>
      <c r="H129" s="10">
        <v>3</v>
      </c>
      <c r="I129" s="10">
        <v>0</v>
      </c>
      <c r="J129" s="10">
        <v>8</v>
      </c>
      <c r="K129" s="6">
        <f t="shared" ref="K129:K133" si="11">IF(C129=0,"-",(G129-C129)/C129)</f>
        <v>-0.2857142857142857</v>
      </c>
      <c r="L129" s="6">
        <f t="shared" si="10"/>
        <v>2</v>
      </c>
      <c r="M129" s="6" t="str">
        <f t="shared" si="10"/>
        <v>-</v>
      </c>
      <c r="N129" s="6">
        <f t="shared" si="10"/>
        <v>0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1</v>
      </c>
      <c r="D131" s="10">
        <v>0</v>
      </c>
      <c r="E131" s="10">
        <v>0</v>
      </c>
      <c r="F131" s="10">
        <v>1</v>
      </c>
      <c r="G131" s="10">
        <v>0</v>
      </c>
      <c r="H131" s="10">
        <v>0</v>
      </c>
      <c r="I131" s="10">
        <v>0</v>
      </c>
      <c r="J131" s="10">
        <v>0</v>
      </c>
      <c r="K131" s="6">
        <f t="shared" si="11"/>
        <v>-1</v>
      </c>
      <c r="L131" s="6" t="str">
        <f t="shared" si="10"/>
        <v>-</v>
      </c>
      <c r="M131" s="6" t="str">
        <f t="shared" si="10"/>
        <v>-</v>
      </c>
      <c r="N131" s="6">
        <f t="shared" si="10"/>
        <v>-1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25</v>
      </c>
      <c r="D133" s="10">
        <v>3</v>
      </c>
      <c r="E133" s="10">
        <v>11</v>
      </c>
      <c r="F133" s="10">
        <v>39</v>
      </c>
      <c r="G133" s="10">
        <v>14</v>
      </c>
      <c r="H133" s="10">
        <v>5</v>
      </c>
      <c r="I133" s="10">
        <v>6</v>
      </c>
      <c r="J133" s="10">
        <v>25</v>
      </c>
      <c r="K133" s="6">
        <f t="shared" si="11"/>
        <v>-0.44</v>
      </c>
      <c r="L133" s="6">
        <f t="shared" si="10"/>
        <v>0.66666666666666663</v>
      </c>
      <c r="M133" s="6">
        <f t="shared" si="10"/>
        <v>-0.45454545454545453</v>
      </c>
      <c r="N133" s="6">
        <f t="shared" si="10"/>
        <v>-0.35897435897435898</v>
      </c>
    </row>
    <row r="134" spans="2:14" ht="15" thickBot="1" x14ac:dyDescent="0.25">
      <c r="B134" s="4" t="s">
        <v>36</v>
      </c>
      <c r="C134" s="6">
        <f>IF(C128=0,"-",C128/(C128+C129))</f>
        <v>0.70833333333333337</v>
      </c>
      <c r="D134" s="6">
        <f>IF(D128=0,"-",D128/(D128+D129))</f>
        <v>0.66666666666666663</v>
      </c>
      <c r="E134" s="6">
        <f t="shared" ref="E134:J134" si="12">IF(E128=0,"-",E128/(E128+E129))</f>
        <v>1</v>
      </c>
      <c r="F134" s="6">
        <f t="shared" si="12"/>
        <v>0.78947368421052633</v>
      </c>
      <c r="G134" s="6">
        <f t="shared" si="12"/>
        <v>0.6428571428571429</v>
      </c>
      <c r="H134" s="6">
        <f t="shared" si="12"/>
        <v>0.4</v>
      </c>
      <c r="I134" s="6">
        <f t="shared" si="12"/>
        <v>1</v>
      </c>
      <c r="J134" s="6">
        <f t="shared" si="12"/>
        <v>0.68</v>
      </c>
      <c r="K134" s="6">
        <f>IF(OR(C134="-",G134="-"),"-",(G134-C134)/C134)</f>
        <v>-9.2436974789915943E-2</v>
      </c>
      <c r="L134" s="6">
        <f t="shared" ref="L134:N135" si="13">IF(OR(D134="-",H134="-"),"-",(H134-D134)/D134)</f>
        <v>-0.39999999999999991</v>
      </c>
      <c r="M134" s="6">
        <f t="shared" si="13"/>
        <v>0</v>
      </c>
      <c r="N134" s="6">
        <f t="shared" si="13"/>
        <v>-0.1386666666666666</v>
      </c>
    </row>
    <row r="135" spans="2:14" ht="15" thickBot="1" x14ac:dyDescent="0.25">
      <c r="B135" s="4" t="s">
        <v>37</v>
      </c>
      <c r="C135" s="6">
        <f>IF(C131=0,"-",C131/(C130+C131))</f>
        <v>1</v>
      </c>
      <c r="D135" s="6" t="str">
        <f t="shared" ref="D135:J135" si="14">IF(D131=0,"-",D131/(D130+D131))</f>
        <v>-</v>
      </c>
      <c r="E135" s="6" t="str">
        <f t="shared" si="14"/>
        <v>-</v>
      </c>
      <c r="F135" s="6">
        <f t="shared" si="14"/>
        <v>1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74</v>
      </c>
      <c r="D143" s="10">
        <v>0</v>
      </c>
      <c r="E143" s="10">
        <v>4</v>
      </c>
      <c r="F143" s="10">
        <v>78</v>
      </c>
      <c r="G143" s="10">
        <v>82</v>
      </c>
      <c r="H143" s="10">
        <v>0</v>
      </c>
      <c r="I143" s="10">
        <v>8</v>
      </c>
      <c r="J143" s="10">
        <v>90</v>
      </c>
      <c r="K143" s="6">
        <f>IF(C143=0,"-",(G143-C143)/C143)</f>
        <v>0.10810810810810811</v>
      </c>
      <c r="L143" s="6" t="str">
        <f t="shared" ref="L143:N147" si="15">IF(D143=0,"-",(H143-D143)/D143)</f>
        <v>-</v>
      </c>
      <c r="M143" s="6">
        <f t="shared" si="15"/>
        <v>1</v>
      </c>
      <c r="N143" s="6">
        <f t="shared" si="15"/>
        <v>0.15384615384615385</v>
      </c>
    </row>
    <row r="144" spans="2:14" ht="15" thickBot="1" x14ac:dyDescent="0.25">
      <c r="B144" s="4" t="s">
        <v>72</v>
      </c>
      <c r="C144" s="10">
        <v>6</v>
      </c>
      <c r="D144" s="10">
        <v>0</v>
      </c>
      <c r="E144" s="10">
        <v>0</v>
      </c>
      <c r="F144" s="10">
        <v>6</v>
      </c>
      <c r="G144" s="10">
        <v>33</v>
      </c>
      <c r="H144" s="10">
        <v>0</v>
      </c>
      <c r="I144" s="10">
        <v>1</v>
      </c>
      <c r="J144" s="10">
        <v>34</v>
      </c>
      <c r="K144" s="6">
        <f t="shared" ref="K144:K147" si="16">IF(C144=0,"-",(G144-C144)/C144)</f>
        <v>4.5</v>
      </c>
      <c r="L144" s="6" t="str">
        <f t="shared" si="15"/>
        <v>-</v>
      </c>
      <c r="M144" s="6" t="str">
        <f t="shared" si="15"/>
        <v>-</v>
      </c>
      <c r="N144" s="6">
        <f t="shared" si="15"/>
        <v>4.666666666666667</v>
      </c>
    </row>
    <row r="145" spans="2:14" ht="15" thickBot="1" x14ac:dyDescent="0.25">
      <c r="B145" s="4" t="s">
        <v>73</v>
      </c>
      <c r="C145" s="10">
        <v>192</v>
      </c>
      <c r="D145" s="10">
        <v>0</v>
      </c>
      <c r="E145" s="10">
        <v>8</v>
      </c>
      <c r="F145" s="10">
        <v>200</v>
      </c>
      <c r="G145" s="10">
        <v>220</v>
      </c>
      <c r="H145" s="10">
        <v>0</v>
      </c>
      <c r="I145" s="10">
        <v>9</v>
      </c>
      <c r="J145" s="10">
        <v>229</v>
      </c>
      <c r="K145" s="6">
        <f t="shared" si="16"/>
        <v>0.14583333333333334</v>
      </c>
      <c r="L145" s="6" t="str">
        <f t="shared" si="15"/>
        <v>-</v>
      </c>
      <c r="M145" s="6">
        <f t="shared" si="15"/>
        <v>0.125</v>
      </c>
      <c r="N145" s="6">
        <f t="shared" si="15"/>
        <v>0.14499999999999999</v>
      </c>
    </row>
    <row r="146" spans="2:14" ht="15" thickBot="1" x14ac:dyDescent="0.25">
      <c r="B146" s="4" t="s">
        <v>74</v>
      </c>
      <c r="C146" s="10">
        <v>38</v>
      </c>
      <c r="D146" s="10">
        <v>0</v>
      </c>
      <c r="E146" s="10">
        <v>5</v>
      </c>
      <c r="F146" s="10">
        <v>43</v>
      </c>
      <c r="G146" s="10">
        <v>70</v>
      </c>
      <c r="H146" s="10">
        <v>0</v>
      </c>
      <c r="I146" s="10">
        <v>3</v>
      </c>
      <c r="J146" s="10">
        <v>73</v>
      </c>
      <c r="K146" s="6">
        <f t="shared" si="16"/>
        <v>0.84210526315789469</v>
      </c>
      <c r="L146" s="6" t="str">
        <f t="shared" si="15"/>
        <v>-</v>
      </c>
      <c r="M146" s="6">
        <f t="shared" si="15"/>
        <v>-0.4</v>
      </c>
      <c r="N146" s="6">
        <f t="shared" si="15"/>
        <v>0.69767441860465118</v>
      </c>
    </row>
    <row r="147" spans="2:14" ht="15" thickBot="1" x14ac:dyDescent="0.25">
      <c r="B147" s="4" t="s">
        <v>75</v>
      </c>
      <c r="C147" s="10">
        <v>3</v>
      </c>
      <c r="D147" s="10">
        <v>0</v>
      </c>
      <c r="E147" s="10">
        <v>0</v>
      </c>
      <c r="F147" s="10">
        <v>3</v>
      </c>
      <c r="G147" s="10">
        <v>2</v>
      </c>
      <c r="H147" s="10">
        <v>0</v>
      </c>
      <c r="I147" s="10">
        <v>0</v>
      </c>
      <c r="J147" s="10">
        <v>2</v>
      </c>
      <c r="K147" s="6">
        <f t="shared" si="16"/>
        <v>-0.33333333333333331</v>
      </c>
      <c r="L147" s="6" t="str">
        <f t="shared" si="15"/>
        <v>-</v>
      </c>
      <c r="M147" s="6" t="str">
        <f t="shared" si="15"/>
        <v>-</v>
      </c>
      <c r="N147" s="6">
        <f t="shared" si="15"/>
        <v>-0.33333333333333331</v>
      </c>
    </row>
    <row r="148" spans="2:14" ht="15" thickBot="1" x14ac:dyDescent="0.25">
      <c r="B148" s="7" t="s">
        <v>68</v>
      </c>
      <c r="C148" s="10">
        <v>313</v>
      </c>
      <c r="D148" s="10">
        <v>0</v>
      </c>
      <c r="E148" s="10">
        <v>17</v>
      </c>
      <c r="F148" s="10">
        <v>330</v>
      </c>
      <c r="G148" s="10">
        <v>407</v>
      </c>
      <c r="H148" s="10">
        <v>0</v>
      </c>
      <c r="I148" s="10">
        <v>21</v>
      </c>
      <c r="J148" s="10">
        <v>428</v>
      </c>
      <c r="K148" s="6">
        <f t="shared" ref="K148" si="17">IF(C148=0,"-",(G148-C148)/C148)</f>
        <v>0.30031948881789139</v>
      </c>
      <c r="L148" s="6" t="str">
        <f t="shared" ref="L148" si="18">IF(D148=0,"-",(H148-D148)/D148)</f>
        <v>-</v>
      </c>
      <c r="M148" s="6">
        <f t="shared" ref="M148" si="19">IF(E148=0,"-",(I148-E148)/E148)</f>
        <v>0.23529411764705882</v>
      </c>
      <c r="N148" s="6">
        <f t="shared" ref="N148" si="20">IF(F148=0,"-",(J148-F148)/F148)</f>
        <v>0.29696969696969699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0.2781954887218045</v>
      </c>
      <c r="D149" s="6" t="str">
        <f t="shared" si="21"/>
        <v>-</v>
      </c>
      <c r="E149" s="6">
        <f t="shared" si="21"/>
        <v>0.33333333333333331</v>
      </c>
      <c r="F149" s="6">
        <f t="shared" si="21"/>
        <v>0.2805755395683453</v>
      </c>
      <c r="G149" s="6">
        <f t="shared" si="21"/>
        <v>0.27152317880794702</v>
      </c>
      <c r="H149" s="6" t="str">
        <f t="shared" si="21"/>
        <v>-</v>
      </c>
      <c r="I149" s="6">
        <f t="shared" si="21"/>
        <v>0.47058823529411764</v>
      </c>
      <c r="J149" s="6">
        <f t="shared" si="21"/>
        <v>0.28213166144200624</v>
      </c>
      <c r="K149" s="6">
        <f>IF(OR(C149="-",G149="-"),"-",(G149-C149)/C149)</f>
        <v>-2.3984249149812013E-2</v>
      </c>
      <c r="L149" s="6" t="str">
        <f t="shared" ref="L149:N150" si="22">IF(OR(D149="-",H149="-"),"-",(H149-D149)/D149)</f>
        <v>-</v>
      </c>
      <c r="M149" s="6">
        <f t="shared" si="22"/>
        <v>0.41176470588235298</v>
      </c>
      <c r="N149" s="6">
        <f t="shared" si="22"/>
        <v>5.5461779599710534E-3</v>
      </c>
    </row>
    <row r="150" spans="2:14" ht="29.25" thickBot="1" x14ac:dyDescent="0.25">
      <c r="B150" s="7" t="s">
        <v>77</v>
      </c>
      <c r="C150" s="6">
        <f t="shared" si="21"/>
        <v>0.13636363636363635</v>
      </c>
      <c r="D150" s="6" t="str">
        <f t="shared" si="21"/>
        <v>-</v>
      </c>
      <c r="E150" s="6" t="str">
        <f t="shared" si="21"/>
        <v>-</v>
      </c>
      <c r="F150" s="6">
        <f t="shared" si="21"/>
        <v>0.12244897959183673</v>
      </c>
      <c r="G150" s="6">
        <f t="shared" si="21"/>
        <v>0.32038834951456313</v>
      </c>
      <c r="H150" s="6" t="str">
        <f t="shared" si="21"/>
        <v>-</v>
      </c>
      <c r="I150" s="6">
        <f t="shared" si="21"/>
        <v>0.25</v>
      </c>
      <c r="J150" s="6">
        <f t="shared" si="21"/>
        <v>0.31775700934579437</v>
      </c>
      <c r="K150" s="6">
        <f>IF(OR(C150="-",G150="-"),"-",(G150-C150)/C150)</f>
        <v>1.3495145631067964</v>
      </c>
      <c r="L150" s="6" t="str">
        <f t="shared" si="22"/>
        <v>-</v>
      </c>
      <c r="M150" s="6" t="str">
        <f t="shared" si="22"/>
        <v>-</v>
      </c>
      <c r="N150" s="6">
        <f t="shared" si="22"/>
        <v>1.5950155763239875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230</v>
      </c>
      <c r="D157" s="19">
        <v>291</v>
      </c>
      <c r="E157" s="18">
        <f>IF(C157=0,"-",(D157-C157)/C157)</f>
        <v>0.26521739130434785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76</v>
      </c>
      <c r="D158" s="19">
        <v>112</v>
      </c>
      <c r="E158" s="18">
        <f t="shared" ref="E158:E159" si="23">IF(C158=0,"-",(D158-C158)/C158)</f>
        <v>0.47368421052631576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7</v>
      </c>
      <c r="D159" s="19">
        <v>4</v>
      </c>
      <c r="E159" s="18">
        <f t="shared" si="23"/>
        <v>-0.42857142857142855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0.73482428115015974</v>
      </c>
      <c r="D160" s="18">
        <f>IF(D157=0,"-",D157/(D157+D158+D159))</f>
        <v>0.71498771498771496</v>
      </c>
      <c r="E160" s="18">
        <f>IF(OR(C160="-",D160="-"),"-",(D160-C160)/C160)</f>
        <v>-2.6994979168892243E-2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45</v>
      </c>
      <c r="D166" s="5">
        <v>25</v>
      </c>
      <c r="E166" s="6">
        <f>IF(C166=0,"-",(D166-C166)/C166)</f>
        <v>-0.44444444444444442</v>
      </c>
    </row>
    <row r="167" spans="2:14" ht="20.100000000000001" customHeight="1" thickBot="1" x14ac:dyDescent="0.25">
      <c r="B167" s="4" t="s">
        <v>41</v>
      </c>
      <c r="C167" s="5">
        <v>20</v>
      </c>
      <c r="D167" s="5">
        <v>11</v>
      </c>
      <c r="E167" s="6">
        <f t="shared" ref="E167:E168" si="24">IF(C167=0,"-",(D167-C167)/C167)</f>
        <v>-0.45</v>
      </c>
    </row>
    <row r="168" spans="2:14" ht="20.100000000000001" customHeight="1" thickBot="1" x14ac:dyDescent="0.25">
      <c r="B168" s="4" t="s">
        <v>42</v>
      </c>
      <c r="C168" s="5">
        <v>14</v>
      </c>
      <c r="D168" s="5">
        <v>6</v>
      </c>
      <c r="E168" s="6">
        <f t="shared" si="24"/>
        <v>-0.5714285714285714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0.75555555555555554</v>
      </c>
      <c r="D169" s="6">
        <f>IF(D166=0,"-",(D167+D168)/D166)</f>
        <v>0.68</v>
      </c>
      <c r="E169" s="6">
        <f t="shared" ref="E169:E171" si="25">IF(OR(C169="-",D169="-"),"-",(D169-C169)/C169)</f>
        <v>-9.9999999999999908E-2</v>
      </c>
    </row>
    <row r="170" spans="2:14" ht="20.100000000000001" customHeight="1" thickBot="1" x14ac:dyDescent="0.25">
      <c r="B170" s="4" t="s">
        <v>39</v>
      </c>
      <c r="C170" s="6">
        <v>0.7407407407407407</v>
      </c>
      <c r="D170" s="6">
        <v>0.6875</v>
      </c>
      <c r="E170" s="6">
        <f t="shared" si="25"/>
        <v>-7.1874999999999953E-2</v>
      </c>
    </row>
    <row r="171" spans="2:14" ht="20.100000000000001" customHeight="1" thickBot="1" x14ac:dyDescent="0.25">
      <c r="B171" s="4" t="s">
        <v>40</v>
      </c>
      <c r="C171" s="6">
        <v>0.77777777777777779</v>
      </c>
      <c r="D171" s="6">
        <v>0.66666666666666663</v>
      </c>
      <c r="E171" s="6">
        <f t="shared" si="25"/>
        <v>-0.1428571428571429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45</v>
      </c>
      <c r="D178" s="5">
        <v>60</v>
      </c>
      <c r="E178" s="6">
        <f>IF(C178=0,"-",(D178-C178)/C178)</f>
        <v>0.33333333333333331</v>
      </c>
      <c r="H178" s="13"/>
    </row>
    <row r="179" spans="2:8" ht="15" thickBot="1" x14ac:dyDescent="0.25">
      <c r="B179" s="4" t="s">
        <v>43</v>
      </c>
      <c r="C179" s="5">
        <v>27</v>
      </c>
      <c r="D179" s="5">
        <v>45</v>
      </c>
      <c r="E179" s="6">
        <f t="shared" ref="E179:E185" si="26">IF(C179=0,"-",(D179-C179)/C179)</f>
        <v>0.66666666666666663</v>
      </c>
      <c r="H179" s="13"/>
    </row>
    <row r="180" spans="2:8" ht="15" thickBot="1" x14ac:dyDescent="0.25">
      <c r="B180" s="4" t="s">
        <v>47</v>
      </c>
      <c r="C180" s="5">
        <v>4</v>
      </c>
      <c r="D180" s="5">
        <v>7</v>
      </c>
      <c r="E180" s="6">
        <f t="shared" si="26"/>
        <v>0.75</v>
      </c>
      <c r="H180" s="13"/>
    </row>
    <row r="181" spans="2:8" ht="15" thickBot="1" x14ac:dyDescent="0.25">
      <c r="B181" s="4" t="s">
        <v>78</v>
      </c>
      <c r="C181" s="5">
        <v>14</v>
      </c>
      <c r="D181" s="5">
        <v>8</v>
      </c>
      <c r="E181" s="6">
        <f t="shared" si="26"/>
        <v>-0.42857142857142855</v>
      </c>
      <c r="H181" s="13"/>
    </row>
    <row r="182" spans="2:8" ht="15" thickBot="1" x14ac:dyDescent="0.25">
      <c r="B182" s="15" t="s">
        <v>79</v>
      </c>
      <c r="C182" s="5">
        <v>397</v>
      </c>
      <c r="D182" s="5">
        <v>446</v>
      </c>
      <c r="E182" s="6">
        <f t="shared" si="26"/>
        <v>0.12342569269521411</v>
      </c>
      <c r="H182" s="13"/>
    </row>
    <row r="183" spans="2:8" ht="15" thickBot="1" x14ac:dyDescent="0.25">
      <c r="B183" s="4" t="s">
        <v>47</v>
      </c>
      <c r="C183" s="5">
        <v>378</v>
      </c>
      <c r="D183" s="5">
        <v>426</v>
      </c>
      <c r="E183" s="6">
        <f t="shared" si="26"/>
        <v>0.12698412698412698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19</v>
      </c>
      <c r="D185" s="5">
        <v>20</v>
      </c>
      <c r="E185" s="6">
        <f t="shared" si="26"/>
        <v>5.2631578947368418E-2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8</v>
      </c>
      <c r="D197" s="5">
        <v>11</v>
      </c>
      <c r="E197" s="6">
        <f t="shared" ref="E197:E200" si="27">IF(C197=0,"-",(D197-C197)/C197)</f>
        <v>0.375</v>
      </c>
    </row>
    <row r="198" spans="2:5" ht="15" thickBot="1" x14ac:dyDescent="0.25">
      <c r="B198" s="4" t="s">
        <v>83</v>
      </c>
      <c r="C198" s="5">
        <v>1</v>
      </c>
      <c r="D198" s="5">
        <v>2</v>
      </c>
      <c r="E198" s="6">
        <f t="shared" si="27"/>
        <v>1</v>
      </c>
    </row>
    <row r="199" spans="2:5" ht="15" thickBot="1" x14ac:dyDescent="0.25">
      <c r="B199" s="4" t="s">
        <v>84</v>
      </c>
      <c r="C199" s="5">
        <v>9</v>
      </c>
      <c r="D199" s="5">
        <v>13</v>
      </c>
      <c r="E199" s="6">
        <f t="shared" si="27"/>
        <v>0.44444444444444442</v>
      </c>
    </row>
    <row r="200" spans="2:5" ht="15" thickBot="1" x14ac:dyDescent="0.25">
      <c r="B200" s="4" t="s">
        <v>85</v>
      </c>
      <c r="C200" s="5">
        <v>8</v>
      </c>
      <c r="D200" s="5">
        <v>9</v>
      </c>
      <c r="E200" s="6">
        <f t="shared" si="27"/>
        <v>0.125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8</v>
      </c>
      <c r="D208" s="5">
        <v>11</v>
      </c>
      <c r="E208" s="6">
        <f t="shared" si="28"/>
        <v>0.375</v>
      </c>
    </row>
    <row r="209" spans="2:5" ht="20.100000000000001" customHeight="1" thickBot="1" x14ac:dyDescent="0.25">
      <c r="B209" s="17" t="s">
        <v>86</v>
      </c>
      <c r="C209" s="5">
        <v>5</v>
      </c>
      <c r="D209" s="5">
        <v>11</v>
      </c>
      <c r="E209" s="6">
        <f t="shared" si="28"/>
        <v>1.2</v>
      </c>
    </row>
    <row r="210" spans="2:5" ht="20.100000000000001" customHeight="1" thickBot="1" x14ac:dyDescent="0.25">
      <c r="B210" s="17" t="s">
        <v>87</v>
      </c>
      <c r="C210" s="5">
        <v>3</v>
      </c>
      <c r="D210" s="5">
        <v>0</v>
      </c>
      <c r="E210" s="6">
        <f t="shared" si="28"/>
        <v>-1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1</v>
      </c>
      <c r="D212" s="5">
        <v>2</v>
      </c>
      <c r="E212" s="6">
        <f>IF(C212=0,"-",(D212-C212)/C212)</f>
        <v>1</v>
      </c>
    </row>
    <row r="213" spans="2:5" ht="15" thickBot="1" x14ac:dyDescent="0.25">
      <c r="B213" s="17" t="s">
        <v>86</v>
      </c>
      <c r="C213" s="5">
        <v>1</v>
      </c>
      <c r="D213" s="5">
        <v>2</v>
      </c>
      <c r="E213" s="6">
        <f t="shared" ref="E213:E214" si="29">IF(C213=0,"-",(D213-C213)/C213)</f>
        <v>1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16</v>
      </c>
      <c r="D221" s="5">
        <v>20</v>
      </c>
      <c r="E221" s="6">
        <f t="shared" ref="E221:E223" si="30">IF(C221=0,"-",(D221-C221)/C221)</f>
        <v>0.25</v>
      </c>
    </row>
    <row r="222" spans="2:5" ht="15" thickBot="1" x14ac:dyDescent="0.25">
      <c r="B222" s="16" t="s">
        <v>92</v>
      </c>
      <c r="C222" s="5">
        <v>10</v>
      </c>
      <c r="D222" s="5">
        <v>15</v>
      </c>
      <c r="E222" s="6">
        <f t="shared" si="30"/>
        <v>0.5</v>
      </c>
    </row>
    <row r="223" spans="2:5" ht="15" thickBot="1" x14ac:dyDescent="0.25">
      <c r="B223" s="16" t="s">
        <v>93</v>
      </c>
      <c r="C223" s="5">
        <v>27</v>
      </c>
      <c r="D223" s="5">
        <v>32</v>
      </c>
      <c r="E223" s="6">
        <f t="shared" si="30"/>
        <v>0.18518518518518517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2º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6909</v>
      </c>
      <c r="D14" s="5">
        <v>6885</v>
      </c>
      <c r="E14" s="6">
        <f>IF(C14&gt;0,(D14-C14)/C14)</f>
        <v>-3.4737299174989146E-3</v>
      </c>
    </row>
    <row r="15" spans="1:5" ht="20.100000000000001" customHeight="1" thickBot="1" x14ac:dyDescent="0.25">
      <c r="B15" s="4" t="s">
        <v>17</v>
      </c>
      <c r="C15" s="5">
        <v>6252</v>
      </c>
      <c r="D15" s="5">
        <v>6764</v>
      </c>
      <c r="E15" s="6">
        <f t="shared" ref="E15:E25" si="0">IF(C15&gt;0,(D15-C15)/C15)</f>
        <v>8.1893793985924501E-2</v>
      </c>
    </row>
    <row r="16" spans="1:5" ht="20.100000000000001" customHeight="1" thickBot="1" x14ac:dyDescent="0.25">
      <c r="B16" s="4" t="s">
        <v>18</v>
      </c>
      <c r="C16" s="5">
        <v>3780</v>
      </c>
      <c r="D16" s="5">
        <v>4238</v>
      </c>
      <c r="E16" s="6">
        <f t="shared" si="0"/>
        <v>0.12116402116402117</v>
      </c>
    </row>
    <row r="17" spans="2:5" ht="20.100000000000001" customHeight="1" thickBot="1" x14ac:dyDescent="0.25">
      <c r="B17" s="4" t="s">
        <v>19</v>
      </c>
      <c r="C17" s="5">
        <v>2472</v>
      </c>
      <c r="D17" s="5">
        <v>2526</v>
      </c>
      <c r="E17" s="6">
        <f t="shared" si="0"/>
        <v>2.1844660194174758E-2</v>
      </c>
    </row>
    <row r="18" spans="2:5" ht="20.100000000000001" customHeight="1" thickBot="1" x14ac:dyDescent="0.25">
      <c r="B18" s="4" t="s">
        <v>100</v>
      </c>
      <c r="C18" s="5">
        <v>13</v>
      </c>
      <c r="D18" s="5">
        <v>11</v>
      </c>
      <c r="E18" s="6">
        <f>IF(C18=0,"-",(D18-C18)/C18)</f>
        <v>-0.15384615384615385</v>
      </c>
    </row>
    <row r="19" spans="2:5" ht="20.100000000000001" customHeight="1" thickBot="1" x14ac:dyDescent="0.25">
      <c r="B19" s="4" t="s">
        <v>101</v>
      </c>
      <c r="C19" s="5">
        <v>1</v>
      </c>
      <c r="D19" s="5">
        <v>1</v>
      </c>
      <c r="E19" s="6">
        <f>IF(C19=0,"-",(D19-C19)/C19)</f>
        <v>0</v>
      </c>
    </row>
    <row r="20" spans="2:5" ht="20.100000000000001" customHeight="1" thickBot="1" x14ac:dyDescent="0.25">
      <c r="B20" s="4" t="s">
        <v>20</v>
      </c>
      <c r="C20" s="6">
        <f>C17/C15</f>
        <v>0.39539347408829173</v>
      </c>
      <c r="D20" s="6">
        <f>D17/D15</f>
        <v>0.37344766410408042</v>
      </c>
      <c r="E20" s="6">
        <f t="shared" si="0"/>
        <v>-5.5503723309582968E-2</v>
      </c>
    </row>
    <row r="21" spans="2:5" ht="30" customHeight="1" thickBot="1" x14ac:dyDescent="0.25">
      <c r="B21" s="4" t="s">
        <v>23</v>
      </c>
      <c r="C21" s="5">
        <v>675</v>
      </c>
      <c r="D21" s="5">
        <v>823</v>
      </c>
      <c r="E21" s="6">
        <f t="shared" si="0"/>
        <v>0.21925925925925926</v>
      </c>
    </row>
    <row r="22" spans="2:5" ht="20.100000000000001" customHeight="1" thickBot="1" x14ac:dyDescent="0.25">
      <c r="B22" s="4" t="s">
        <v>24</v>
      </c>
      <c r="C22" s="5">
        <v>382</v>
      </c>
      <c r="D22" s="5">
        <v>408</v>
      </c>
      <c r="E22" s="6">
        <f t="shared" si="0"/>
        <v>6.8062827225130892E-2</v>
      </c>
    </row>
    <row r="23" spans="2:5" ht="20.100000000000001" customHeight="1" thickBot="1" x14ac:dyDescent="0.25">
      <c r="B23" s="4" t="s">
        <v>25</v>
      </c>
      <c r="C23" s="5">
        <v>293</v>
      </c>
      <c r="D23" s="5">
        <v>415</v>
      </c>
      <c r="E23" s="6">
        <f t="shared" si="0"/>
        <v>0.41638225255972694</v>
      </c>
    </row>
    <row r="24" spans="2:5" ht="20.100000000000001" customHeight="1" thickBot="1" x14ac:dyDescent="0.25">
      <c r="B24" s="4" t="s">
        <v>21</v>
      </c>
      <c r="C24" s="6">
        <f>C23/C21</f>
        <v>0.43407407407407406</v>
      </c>
      <c r="D24" s="6">
        <f t="shared" ref="D24" si="1">D23/D21</f>
        <v>0.50425273390036451</v>
      </c>
      <c r="E24" s="6">
        <f t="shared" si="0"/>
        <v>0.16167438697182956</v>
      </c>
    </row>
    <row r="25" spans="2:5" ht="20.100000000000001" customHeight="1" thickBot="1" x14ac:dyDescent="0.25">
      <c r="B25" s="7" t="s">
        <v>26</v>
      </c>
      <c r="C25" s="6">
        <v>0.2415759468872947</v>
      </c>
      <c r="D25" s="6">
        <v>0.25500798125216312</v>
      </c>
      <c r="E25" s="6">
        <f t="shared" si="0"/>
        <v>5.5601704300201005E-2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1479</v>
      </c>
      <c r="D34" s="5">
        <v>1433</v>
      </c>
      <c r="E34" s="6">
        <f>IF(C34&gt;0,(D34-C34)/C34,"-")</f>
        <v>-3.110209601081812E-2</v>
      </c>
    </row>
    <row r="35" spans="2:5" ht="20.100000000000001" customHeight="1" thickBot="1" x14ac:dyDescent="0.25">
      <c r="B35" s="4" t="s">
        <v>29</v>
      </c>
      <c r="C35" s="5">
        <v>29</v>
      </c>
      <c r="D35" s="5">
        <v>8</v>
      </c>
      <c r="E35" s="6">
        <f t="shared" ref="E35:E37" si="2">IF(C35&gt;0,(D35-C35)/C35,"-")</f>
        <v>-0.72413793103448276</v>
      </c>
    </row>
    <row r="36" spans="2:5" ht="20.100000000000001" customHeight="1" thickBot="1" x14ac:dyDescent="0.25">
      <c r="B36" s="4" t="s">
        <v>28</v>
      </c>
      <c r="C36" s="5">
        <v>1247</v>
      </c>
      <c r="D36" s="5">
        <v>1158</v>
      </c>
      <c r="E36" s="6">
        <f t="shared" si="2"/>
        <v>-7.1371291098636727E-2</v>
      </c>
    </row>
    <row r="37" spans="2:5" ht="20.100000000000001" customHeight="1" thickBot="1" x14ac:dyDescent="0.25">
      <c r="B37" s="4" t="s">
        <v>30</v>
      </c>
      <c r="C37" s="5">
        <v>203</v>
      </c>
      <c r="D37" s="5">
        <v>268</v>
      </c>
      <c r="E37" s="6">
        <f t="shared" si="2"/>
        <v>0.32019704433497537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974</v>
      </c>
      <c r="D44" s="5">
        <v>1133</v>
      </c>
      <c r="E44" s="6">
        <f>IF(C44&gt;0,(D44-C44)/C44,"-")</f>
        <v>0.16324435318275154</v>
      </c>
    </row>
    <row r="45" spans="2:5" ht="20.100000000000001" customHeight="1" thickBot="1" x14ac:dyDescent="0.25">
      <c r="B45" s="4" t="s">
        <v>34</v>
      </c>
      <c r="C45" s="5">
        <v>90</v>
      </c>
      <c r="D45" s="5">
        <v>92</v>
      </c>
      <c r="E45" s="6">
        <f t="shared" ref="E45:E51" si="3">IF(C45&gt;0,(D45-C45)/C45,"-")</f>
        <v>2.2222222222222223E-2</v>
      </c>
    </row>
    <row r="46" spans="2:5" ht="20.100000000000001" customHeight="1" thickBot="1" x14ac:dyDescent="0.25">
      <c r="B46" s="4" t="s">
        <v>31</v>
      </c>
      <c r="C46" s="5">
        <v>167</v>
      </c>
      <c r="D46" s="5">
        <v>152</v>
      </c>
      <c r="E46" s="6">
        <f t="shared" si="3"/>
        <v>-8.9820359281437126E-2</v>
      </c>
    </row>
    <row r="47" spans="2:5" ht="20.100000000000001" customHeight="1" thickBot="1" x14ac:dyDescent="0.25">
      <c r="B47" s="4" t="s">
        <v>32</v>
      </c>
      <c r="C47" s="5">
        <v>1687</v>
      </c>
      <c r="D47" s="5">
        <v>1894</v>
      </c>
      <c r="E47" s="6">
        <f t="shared" si="3"/>
        <v>0.12270302311796087</v>
      </c>
    </row>
    <row r="48" spans="2:5" ht="20.100000000000001" customHeight="1" thickBot="1" x14ac:dyDescent="0.25">
      <c r="B48" s="4" t="s">
        <v>35</v>
      </c>
      <c r="C48" s="5">
        <v>1355</v>
      </c>
      <c r="D48" s="5">
        <v>1177</v>
      </c>
      <c r="E48" s="6">
        <f t="shared" si="3"/>
        <v>-0.13136531365313653</v>
      </c>
    </row>
    <row r="49" spans="2:5" ht="20.100000000000001" customHeight="1" thickBot="1" x14ac:dyDescent="0.25">
      <c r="B49" s="4" t="s">
        <v>67</v>
      </c>
      <c r="C49" s="5">
        <v>1545</v>
      </c>
      <c r="D49" s="5">
        <v>2055</v>
      </c>
      <c r="E49" s="6">
        <f t="shared" si="3"/>
        <v>0.3300970873786408</v>
      </c>
    </row>
    <row r="50" spans="2:5" ht="20.100000000000001" customHeight="1" collapsed="1" thickBot="1" x14ac:dyDescent="0.25">
      <c r="B50" s="4" t="s">
        <v>36</v>
      </c>
      <c r="C50" s="6">
        <f>C44/(C44+C45)</f>
        <v>0.91541353383458646</v>
      </c>
      <c r="D50" s="6">
        <f>D44/(D44+D45)</f>
        <v>0.92489795918367346</v>
      </c>
      <c r="E50" s="6">
        <f t="shared" si="3"/>
        <v>1.0360809621589905E-2</v>
      </c>
    </row>
    <row r="51" spans="2:5" ht="20.100000000000001" customHeight="1" thickBot="1" x14ac:dyDescent="0.25">
      <c r="B51" s="4" t="s">
        <v>37</v>
      </c>
      <c r="C51" s="6">
        <f>C47/(C46+C47)</f>
        <v>0.90992448759439049</v>
      </c>
      <c r="D51" s="6">
        <f t="shared" ref="D51" si="4">D47/(D46+D47)</f>
        <v>0.92570869990224824</v>
      </c>
      <c r="E51" s="6">
        <f t="shared" si="3"/>
        <v>1.7346727693401474E-2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1067</v>
      </c>
      <c r="D58" s="5">
        <v>1230</v>
      </c>
      <c r="E58" s="6">
        <f>IF(C58&gt;0,(D58-C58)/C58,"-")</f>
        <v>0.1527647610121837</v>
      </c>
    </row>
    <row r="59" spans="2:5" ht="20.100000000000001" customHeight="1" thickBot="1" x14ac:dyDescent="0.25">
      <c r="B59" s="4" t="s">
        <v>41</v>
      </c>
      <c r="C59" s="5">
        <v>575</v>
      </c>
      <c r="D59" s="5">
        <v>734</v>
      </c>
      <c r="E59" s="6">
        <f t="shared" ref="E59:E63" si="5">IF(C59&gt;0,(D59-C59)/C59,"-")</f>
        <v>0.27652173913043476</v>
      </c>
    </row>
    <row r="60" spans="2:5" ht="20.100000000000001" customHeight="1" thickBot="1" x14ac:dyDescent="0.25">
      <c r="B60" s="4" t="s">
        <v>42</v>
      </c>
      <c r="C60" s="5">
        <v>401</v>
      </c>
      <c r="D60" s="5">
        <v>401</v>
      </c>
      <c r="E60" s="6">
        <f t="shared" si="5"/>
        <v>0</v>
      </c>
    </row>
    <row r="61" spans="2:5" ht="20.100000000000001" customHeight="1" collapsed="1" thickBot="1" x14ac:dyDescent="0.25">
      <c r="B61" s="4" t="s">
        <v>98</v>
      </c>
      <c r="C61" s="6">
        <f>(C59+C60)/C58</f>
        <v>0.91471415182755389</v>
      </c>
      <c r="D61" s="6">
        <f>(D59+D60)/D58</f>
        <v>0.92276422764227639</v>
      </c>
      <c r="E61" s="6">
        <f t="shared" si="5"/>
        <v>8.8006464081033901E-3</v>
      </c>
    </row>
    <row r="62" spans="2:5" ht="20.100000000000001" customHeight="1" thickBot="1" x14ac:dyDescent="0.25">
      <c r="B62" s="4" t="s">
        <v>39</v>
      </c>
      <c r="C62" s="6">
        <v>0.8984375</v>
      </c>
      <c r="D62" s="6">
        <v>0.9209535759096612</v>
      </c>
      <c r="E62" s="6">
        <f t="shared" si="5"/>
        <v>2.5061371447275081E-2</v>
      </c>
    </row>
    <row r="63" spans="2:5" ht="20.100000000000001" customHeight="1" thickBot="1" x14ac:dyDescent="0.25">
      <c r="B63" s="4" t="s">
        <v>40</v>
      </c>
      <c r="C63" s="6">
        <v>0.93911007025761128</v>
      </c>
      <c r="D63" s="6">
        <v>0.92609699769053122</v>
      </c>
      <c r="E63" s="6">
        <f t="shared" si="5"/>
        <v>-1.3856812933025405E-2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8292</v>
      </c>
      <c r="D70" s="5">
        <v>8156</v>
      </c>
      <c r="E70" s="6">
        <f>IF(C70&gt;0,(D70-C70)/C70,"-")</f>
        <v>-1.6401350699469366E-2</v>
      </c>
    </row>
    <row r="71" spans="2:5" ht="20.100000000000001" customHeight="1" thickBot="1" x14ac:dyDescent="0.25">
      <c r="B71" s="4" t="s">
        <v>45</v>
      </c>
      <c r="C71" s="5">
        <v>1986</v>
      </c>
      <c r="D71" s="5">
        <v>2184</v>
      </c>
      <c r="E71" s="6">
        <f t="shared" ref="E71:E77" si="6">IF(C71&gt;0,(D71-C71)/C71,"-")</f>
        <v>9.9697885196374625E-2</v>
      </c>
    </row>
    <row r="72" spans="2:5" ht="20.100000000000001" customHeight="1" thickBot="1" x14ac:dyDescent="0.25">
      <c r="B72" s="4" t="s">
        <v>43</v>
      </c>
      <c r="C72" s="5">
        <v>17</v>
      </c>
      <c r="D72" s="5">
        <v>25</v>
      </c>
      <c r="E72" s="6">
        <f t="shared" si="6"/>
        <v>0.47058823529411764</v>
      </c>
    </row>
    <row r="73" spans="2:5" ht="20.100000000000001" customHeight="1" thickBot="1" x14ac:dyDescent="0.25">
      <c r="B73" s="4" t="s">
        <v>46</v>
      </c>
      <c r="C73" s="5">
        <v>4684</v>
      </c>
      <c r="D73" s="5">
        <v>4360</v>
      </c>
      <c r="E73" s="6">
        <f t="shared" si="6"/>
        <v>-6.9171648163962429E-2</v>
      </c>
    </row>
    <row r="74" spans="2:5" ht="20.100000000000001" customHeight="1" thickBot="1" x14ac:dyDescent="0.25">
      <c r="B74" s="4" t="s">
        <v>47</v>
      </c>
      <c r="C74" s="5">
        <v>1330</v>
      </c>
      <c r="D74" s="5">
        <v>1271</v>
      </c>
      <c r="E74" s="6">
        <f t="shared" si="6"/>
        <v>-4.4360902255639101E-2</v>
      </c>
    </row>
    <row r="75" spans="2:5" ht="20.100000000000001" customHeight="1" thickBot="1" x14ac:dyDescent="0.25">
      <c r="B75" s="4" t="s">
        <v>48</v>
      </c>
      <c r="C75" s="5">
        <v>268</v>
      </c>
      <c r="D75" s="5">
        <v>309</v>
      </c>
      <c r="E75" s="6">
        <f t="shared" si="6"/>
        <v>0.15298507462686567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7</v>
      </c>
      <c r="D77" s="5">
        <v>7</v>
      </c>
      <c r="E77" s="6">
        <f t="shared" si="6"/>
        <v>0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459</v>
      </c>
      <c r="D90" s="5">
        <v>366</v>
      </c>
      <c r="E90" s="6">
        <f>IF(C90&gt;0,(D90-C90)/C90,"-")</f>
        <v>-0.20261437908496732</v>
      </c>
    </row>
    <row r="91" spans="2:5" ht="29.25" thickBot="1" x14ac:dyDescent="0.25">
      <c r="B91" s="4" t="s">
        <v>52</v>
      </c>
      <c r="C91" s="5">
        <v>285</v>
      </c>
      <c r="D91" s="5">
        <v>257</v>
      </c>
      <c r="E91" s="6">
        <f t="shared" ref="E91:E93" si="7">IF(C91&gt;0,(D91-C91)/C91,"-")</f>
        <v>-9.8245614035087719E-2</v>
      </c>
    </row>
    <row r="92" spans="2:5" ht="29.25" customHeight="1" thickBot="1" x14ac:dyDescent="0.25">
      <c r="B92" s="4" t="s">
        <v>53</v>
      </c>
      <c r="C92" s="5">
        <v>385</v>
      </c>
      <c r="D92" s="5">
        <v>286</v>
      </c>
      <c r="E92" s="6">
        <f t="shared" si="7"/>
        <v>-0.25714285714285712</v>
      </c>
    </row>
    <row r="93" spans="2:5" ht="29.25" customHeight="1" thickBot="1" x14ac:dyDescent="0.25">
      <c r="B93" s="4" t="s">
        <v>54</v>
      </c>
      <c r="C93" s="6">
        <f>(C90+C91)/(C90+C91+C92)</f>
        <v>0.65899025686448187</v>
      </c>
      <c r="D93" s="6">
        <f>(D90+D91)/(D90+D91+D92)</f>
        <v>0.68536853685368537</v>
      </c>
      <c r="E93" s="6">
        <f t="shared" si="7"/>
        <v>4.0028330790068213E-2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1134</v>
      </c>
      <c r="D100" s="5">
        <v>911</v>
      </c>
      <c r="E100" s="6">
        <f>IF(C100&gt;0,(D100-C100)/C100,"-")</f>
        <v>-0.1966490299823633</v>
      </c>
    </row>
    <row r="101" spans="2:5" ht="20.100000000000001" customHeight="1" thickBot="1" x14ac:dyDescent="0.25">
      <c r="B101" s="4" t="s">
        <v>41</v>
      </c>
      <c r="C101" s="5">
        <v>505</v>
      </c>
      <c r="D101" s="5">
        <v>424</v>
      </c>
      <c r="E101" s="6">
        <f t="shared" ref="E101:E105" si="8">IF(C101&gt;0,(D101-C101)/C101,"-")</f>
        <v>-0.1603960396039604</v>
      </c>
    </row>
    <row r="102" spans="2:5" ht="20.100000000000001" customHeight="1" thickBot="1" x14ac:dyDescent="0.25">
      <c r="B102" s="4" t="s">
        <v>42</v>
      </c>
      <c r="C102" s="5">
        <v>243</v>
      </c>
      <c r="D102" s="5">
        <v>200</v>
      </c>
      <c r="E102" s="6">
        <f t="shared" si="8"/>
        <v>-0.17695473251028807</v>
      </c>
    </row>
    <row r="103" spans="2:5" ht="20.100000000000001" customHeight="1" thickBot="1" x14ac:dyDescent="0.25">
      <c r="B103" s="4" t="s">
        <v>98</v>
      </c>
      <c r="C103" s="6">
        <f>(C101+C102)/C100</f>
        <v>0.65961199294532624</v>
      </c>
      <c r="D103" s="6">
        <f>(D101+D102)/D100</f>
        <v>0.68496158068057078</v>
      </c>
      <c r="E103" s="6">
        <f t="shared" si="8"/>
        <v>3.8431059480972335E-2</v>
      </c>
    </row>
    <row r="104" spans="2:5" ht="20.100000000000001" customHeight="1" thickBot="1" x14ac:dyDescent="0.25">
      <c r="B104" s="4" t="s">
        <v>39</v>
      </c>
      <c r="C104" s="6">
        <v>0.65840938722294651</v>
      </c>
      <c r="D104" s="6">
        <v>0.68943089430894311</v>
      </c>
      <c r="E104" s="6">
        <f t="shared" si="8"/>
        <v>4.7115833534573062E-2</v>
      </c>
    </row>
    <row r="105" spans="2:5" ht="20.100000000000001" customHeight="1" thickBot="1" x14ac:dyDescent="0.25">
      <c r="B105" s="4" t="s">
        <v>40</v>
      </c>
      <c r="C105" s="6">
        <v>0.66212534059945505</v>
      </c>
      <c r="D105" s="6">
        <v>0.67567567567567566</v>
      </c>
      <c r="E105" s="6">
        <f t="shared" si="8"/>
        <v>2.0464909353798206E-2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1238</v>
      </c>
      <c r="D112" s="5">
        <v>1017</v>
      </c>
      <c r="E112" s="6">
        <f>IF(C112&gt;0,(D112-C112)/C112,"-")</f>
        <v>-0.17851373182552505</v>
      </c>
    </row>
    <row r="113" spans="2:14" ht="15" thickBot="1" x14ac:dyDescent="0.25">
      <c r="B113" s="4" t="s">
        <v>56</v>
      </c>
      <c r="C113" s="5">
        <v>770</v>
      </c>
      <c r="D113" s="5">
        <v>609</v>
      </c>
      <c r="E113" s="6">
        <f t="shared" ref="E113:E114" si="9">IF(C113&gt;0,(D113-C113)/C113,"-")</f>
        <v>-0.20909090909090908</v>
      </c>
    </row>
    <row r="114" spans="2:14" ht="15" thickBot="1" x14ac:dyDescent="0.25">
      <c r="B114" s="4" t="s">
        <v>57</v>
      </c>
      <c r="C114" s="5">
        <v>468</v>
      </c>
      <c r="D114" s="5">
        <v>408</v>
      </c>
      <c r="E114" s="6">
        <f t="shared" si="9"/>
        <v>-0.12820512820512819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12</v>
      </c>
      <c r="D128" s="10">
        <v>1</v>
      </c>
      <c r="E128" s="10">
        <v>3</v>
      </c>
      <c r="F128" s="10">
        <v>16</v>
      </c>
      <c r="G128" s="10">
        <v>7</v>
      </c>
      <c r="H128" s="10">
        <v>1</v>
      </c>
      <c r="I128" s="10">
        <v>1</v>
      </c>
      <c r="J128" s="10">
        <v>9</v>
      </c>
      <c r="K128" s="6">
        <f>IF(C128=0,"-",(G128-C128)/C128)</f>
        <v>-0.41666666666666669</v>
      </c>
      <c r="L128" s="6">
        <f t="shared" ref="L128:N133" si="10">IF(D128=0,"-",(H128-D128)/D128)</f>
        <v>0</v>
      </c>
      <c r="M128" s="6">
        <f t="shared" si="10"/>
        <v>-0.66666666666666663</v>
      </c>
      <c r="N128" s="6">
        <f t="shared" si="10"/>
        <v>-0.4375</v>
      </c>
    </row>
    <row r="129" spans="2:14" ht="15" thickBot="1" x14ac:dyDescent="0.25">
      <c r="B129" s="4" t="s">
        <v>64</v>
      </c>
      <c r="C129" s="10">
        <v>2</v>
      </c>
      <c r="D129" s="10">
        <v>0</v>
      </c>
      <c r="E129" s="10">
        <v>0</v>
      </c>
      <c r="F129" s="10">
        <v>2</v>
      </c>
      <c r="G129" s="10">
        <v>2</v>
      </c>
      <c r="H129" s="10">
        <v>0</v>
      </c>
      <c r="I129" s="10">
        <v>0</v>
      </c>
      <c r="J129" s="10">
        <v>2</v>
      </c>
      <c r="K129" s="6">
        <f t="shared" ref="K129:K133" si="11">IF(C129=0,"-",(G129-C129)/C129)</f>
        <v>0</v>
      </c>
      <c r="L129" s="6" t="str">
        <f t="shared" si="10"/>
        <v>-</v>
      </c>
      <c r="M129" s="6" t="str">
        <f t="shared" si="10"/>
        <v>-</v>
      </c>
      <c r="N129" s="6">
        <f t="shared" si="10"/>
        <v>0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1</v>
      </c>
      <c r="E132" s="10">
        <v>0</v>
      </c>
      <c r="F132" s="10">
        <v>1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>
        <f t="shared" si="10"/>
        <v>-1</v>
      </c>
      <c r="M132" s="6" t="str">
        <f t="shared" si="10"/>
        <v>-</v>
      </c>
      <c r="N132" s="6">
        <f t="shared" si="10"/>
        <v>-1</v>
      </c>
    </row>
    <row r="133" spans="2:14" ht="15" thickBot="1" x14ac:dyDescent="0.25">
      <c r="B133" s="4" t="s">
        <v>68</v>
      </c>
      <c r="C133" s="10">
        <v>14</v>
      </c>
      <c r="D133" s="10">
        <v>2</v>
      </c>
      <c r="E133" s="10">
        <v>3</v>
      </c>
      <c r="F133" s="10">
        <v>19</v>
      </c>
      <c r="G133" s="10">
        <v>9</v>
      </c>
      <c r="H133" s="10">
        <v>1</v>
      </c>
      <c r="I133" s="10">
        <v>1</v>
      </c>
      <c r="J133" s="10">
        <v>11</v>
      </c>
      <c r="K133" s="6">
        <f t="shared" si="11"/>
        <v>-0.35714285714285715</v>
      </c>
      <c r="L133" s="6">
        <f t="shared" si="10"/>
        <v>-0.5</v>
      </c>
      <c r="M133" s="6">
        <f t="shared" si="10"/>
        <v>-0.66666666666666663</v>
      </c>
      <c r="N133" s="6">
        <f t="shared" si="10"/>
        <v>-0.42105263157894735</v>
      </c>
    </row>
    <row r="134" spans="2:14" ht="15" thickBot="1" x14ac:dyDescent="0.25">
      <c r="B134" s="4" t="s">
        <v>36</v>
      </c>
      <c r="C134" s="6">
        <f>IF(C128=0,"-",C128/(C128+C129))</f>
        <v>0.8571428571428571</v>
      </c>
      <c r="D134" s="6">
        <f>IF(D128=0,"-",D128/(D128+D129))</f>
        <v>1</v>
      </c>
      <c r="E134" s="6">
        <f t="shared" ref="E134:J134" si="12">IF(E128=0,"-",E128/(E128+E129))</f>
        <v>1</v>
      </c>
      <c r="F134" s="6">
        <f t="shared" si="12"/>
        <v>0.88888888888888884</v>
      </c>
      <c r="G134" s="6">
        <f t="shared" si="12"/>
        <v>0.77777777777777779</v>
      </c>
      <c r="H134" s="6">
        <f t="shared" si="12"/>
        <v>1</v>
      </c>
      <c r="I134" s="6">
        <f t="shared" si="12"/>
        <v>1</v>
      </c>
      <c r="J134" s="6">
        <f t="shared" si="12"/>
        <v>0.81818181818181823</v>
      </c>
      <c r="K134" s="6">
        <f>IF(OR(C134="-",G134="-"),"-",(G134-C134)/C134)</f>
        <v>-9.2592592592592532E-2</v>
      </c>
      <c r="L134" s="6">
        <f t="shared" ref="L134:N135" si="13">IF(OR(D134="-",H134="-"),"-",(H134-D134)/D134)</f>
        <v>0</v>
      </c>
      <c r="M134" s="6">
        <f t="shared" si="13"/>
        <v>0</v>
      </c>
      <c r="N134" s="6">
        <f t="shared" si="13"/>
        <v>-7.9545454545454433E-2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17</v>
      </c>
      <c r="D143" s="10">
        <v>0</v>
      </c>
      <c r="E143" s="10">
        <v>4</v>
      </c>
      <c r="F143" s="10">
        <v>21</v>
      </c>
      <c r="G143" s="10">
        <v>24</v>
      </c>
      <c r="H143" s="10">
        <v>0</v>
      </c>
      <c r="I143" s="10">
        <v>1</v>
      </c>
      <c r="J143" s="10">
        <v>25</v>
      </c>
      <c r="K143" s="6">
        <f>IF(C143=0,"-",(G143-C143)/C143)</f>
        <v>0.41176470588235292</v>
      </c>
      <c r="L143" s="6" t="str">
        <f t="shared" ref="L143:N147" si="15">IF(D143=0,"-",(H143-D143)/D143)</f>
        <v>-</v>
      </c>
      <c r="M143" s="6">
        <f t="shared" si="15"/>
        <v>-0.75</v>
      </c>
      <c r="N143" s="6">
        <f t="shared" si="15"/>
        <v>0.19047619047619047</v>
      </c>
    </row>
    <row r="144" spans="2:14" ht="15" thickBot="1" x14ac:dyDescent="0.25">
      <c r="B144" s="4" t="s">
        <v>72</v>
      </c>
      <c r="C144" s="10">
        <v>1</v>
      </c>
      <c r="D144" s="10">
        <v>0</v>
      </c>
      <c r="E144" s="10">
        <v>6</v>
      </c>
      <c r="F144" s="10">
        <v>7</v>
      </c>
      <c r="G144" s="10">
        <v>8</v>
      </c>
      <c r="H144" s="10">
        <v>0</v>
      </c>
      <c r="I144" s="10">
        <v>1</v>
      </c>
      <c r="J144" s="10">
        <v>9</v>
      </c>
      <c r="K144" s="6">
        <f t="shared" ref="K144:K147" si="16">IF(C144=0,"-",(G144-C144)/C144)</f>
        <v>7</v>
      </c>
      <c r="L144" s="6" t="str">
        <f t="shared" si="15"/>
        <v>-</v>
      </c>
      <c r="M144" s="6">
        <f t="shared" si="15"/>
        <v>-0.83333333333333337</v>
      </c>
      <c r="N144" s="6">
        <f t="shared" si="15"/>
        <v>0.2857142857142857</v>
      </c>
    </row>
    <row r="145" spans="2:14" ht="15" thickBot="1" x14ac:dyDescent="0.25">
      <c r="B145" s="4" t="s">
        <v>73</v>
      </c>
      <c r="C145" s="10">
        <v>185</v>
      </c>
      <c r="D145" s="10">
        <v>0</v>
      </c>
      <c r="E145" s="10">
        <v>14</v>
      </c>
      <c r="F145" s="10">
        <v>199</v>
      </c>
      <c r="G145" s="10">
        <v>160</v>
      </c>
      <c r="H145" s="10">
        <v>0</v>
      </c>
      <c r="I145" s="10">
        <v>15</v>
      </c>
      <c r="J145" s="10">
        <v>175</v>
      </c>
      <c r="K145" s="6">
        <f t="shared" si="16"/>
        <v>-0.13513513513513514</v>
      </c>
      <c r="L145" s="6" t="str">
        <f t="shared" si="15"/>
        <v>-</v>
      </c>
      <c r="M145" s="6">
        <f t="shared" si="15"/>
        <v>7.1428571428571425E-2</v>
      </c>
      <c r="N145" s="6">
        <f t="shared" si="15"/>
        <v>-0.12060301507537688</v>
      </c>
    </row>
    <row r="146" spans="2:14" ht="15" thickBot="1" x14ac:dyDescent="0.25">
      <c r="B146" s="4" t="s">
        <v>74</v>
      </c>
      <c r="C146" s="10">
        <v>38</v>
      </c>
      <c r="D146" s="10">
        <v>0</v>
      </c>
      <c r="E146" s="10">
        <v>16</v>
      </c>
      <c r="F146" s="10">
        <v>54</v>
      </c>
      <c r="G146" s="10">
        <v>23</v>
      </c>
      <c r="H146" s="10">
        <v>0</v>
      </c>
      <c r="I146" s="10">
        <v>9</v>
      </c>
      <c r="J146" s="10">
        <v>32</v>
      </c>
      <c r="K146" s="6">
        <f t="shared" si="16"/>
        <v>-0.39473684210526316</v>
      </c>
      <c r="L146" s="6" t="str">
        <f t="shared" si="15"/>
        <v>-</v>
      </c>
      <c r="M146" s="6">
        <f t="shared" si="15"/>
        <v>-0.4375</v>
      </c>
      <c r="N146" s="6">
        <f t="shared" si="15"/>
        <v>-0.40740740740740738</v>
      </c>
    </row>
    <row r="147" spans="2:14" ht="15" thickBot="1" x14ac:dyDescent="0.25">
      <c r="B147" s="4" t="s">
        <v>75</v>
      </c>
      <c r="C147" s="10">
        <v>6</v>
      </c>
      <c r="D147" s="10">
        <v>0</v>
      </c>
      <c r="E147" s="10">
        <v>1</v>
      </c>
      <c r="F147" s="10">
        <v>7</v>
      </c>
      <c r="G147" s="10">
        <v>0</v>
      </c>
      <c r="H147" s="10">
        <v>0</v>
      </c>
      <c r="I147" s="10">
        <v>0</v>
      </c>
      <c r="J147" s="10">
        <v>0</v>
      </c>
      <c r="K147" s="6">
        <f t="shared" si="16"/>
        <v>-1</v>
      </c>
      <c r="L147" s="6" t="str">
        <f t="shared" si="15"/>
        <v>-</v>
      </c>
      <c r="M147" s="6">
        <f t="shared" si="15"/>
        <v>-1</v>
      </c>
      <c r="N147" s="6">
        <f t="shared" si="15"/>
        <v>-1</v>
      </c>
    </row>
    <row r="148" spans="2:14" ht="15" thickBot="1" x14ac:dyDescent="0.25">
      <c r="B148" s="7" t="s">
        <v>68</v>
      </c>
      <c r="C148" s="10">
        <v>247</v>
      </c>
      <c r="D148" s="10">
        <v>0</v>
      </c>
      <c r="E148" s="10">
        <v>41</v>
      </c>
      <c r="F148" s="10">
        <v>288</v>
      </c>
      <c r="G148" s="10">
        <v>215</v>
      </c>
      <c r="H148" s="10">
        <v>0</v>
      </c>
      <c r="I148" s="10">
        <v>26</v>
      </c>
      <c r="J148" s="10">
        <v>241</v>
      </c>
      <c r="K148" s="6">
        <f t="shared" ref="K148" si="17">IF(C148=0,"-",(G148-C148)/C148)</f>
        <v>-0.12955465587044535</v>
      </c>
      <c r="L148" s="6" t="str">
        <f t="shared" ref="L148" si="18">IF(D148=0,"-",(H148-D148)/D148)</f>
        <v>-</v>
      </c>
      <c r="M148" s="6">
        <f t="shared" ref="M148" si="19">IF(E148=0,"-",(I148-E148)/E148)</f>
        <v>-0.36585365853658536</v>
      </c>
      <c r="N148" s="6">
        <f t="shared" ref="N148" si="20">IF(F148=0,"-",(J148-F148)/F148)</f>
        <v>-0.16319444444444445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8.4158415841584164E-2</v>
      </c>
      <c r="D149" s="6" t="str">
        <f t="shared" si="21"/>
        <v>-</v>
      </c>
      <c r="E149" s="6">
        <f t="shared" si="21"/>
        <v>0.22222222222222221</v>
      </c>
      <c r="F149" s="6">
        <f t="shared" si="21"/>
        <v>9.5454545454545459E-2</v>
      </c>
      <c r="G149" s="6">
        <f t="shared" si="21"/>
        <v>0.13043478260869565</v>
      </c>
      <c r="H149" s="6" t="str">
        <f t="shared" si="21"/>
        <v>-</v>
      </c>
      <c r="I149" s="6">
        <f t="shared" si="21"/>
        <v>6.25E-2</v>
      </c>
      <c r="J149" s="6">
        <f t="shared" si="21"/>
        <v>0.125</v>
      </c>
      <c r="K149" s="6">
        <f>IF(OR(C149="-",G149="-"),"-",(G149-C149)/C149)</f>
        <v>0.54987212276214814</v>
      </c>
      <c r="L149" s="6" t="str">
        <f t="shared" ref="L149:N150" si="22">IF(OR(D149="-",H149="-"),"-",(H149-D149)/D149)</f>
        <v>-</v>
      </c>
      <c r="M149" s="6">
        <f t="shared" si="22"/>
        <v>-0.71875</v>
      </c>
      <c r="N149" s="6">
        <f t="shared" si="22"/>
        <v>0.30952380952380948</v>
      </c>
    </row>
    <row r="150" spans="2:14" ht="29.25" thickBot="1" x14ac:dyDescent="0.25">
      <c r="B150" s="7" t="s">
        <v>77</v>
      </c>
      <c r="C150" s="6">
        <f t="shared" si="21"/>
        <v>2.564102564102564E-2</v>
      </c>
      <c r="D150" s="6" t="str">
        <f t="shared" si="21"/>
        <v>-</v>
      </c>
      <c r="E150" s="6">
        <f t="shared" si="21"/>
        <v>0.27272727272727271</v>
      </c>
      <c r="F150" s="6">
        <f t="shared" si="21"/>
        <v>0.11475409836065574</v>
      </c>
      <c r="G150" s="6">
        <f t="shared" si="21"/>
        <v>0.25806451612903225</v>
      </c>
      <c r="H150" s="6" t="str">
        <f t="shared" si="21"/>
        <v>-</v>
      </c>
      <c r="I150" s="6">
        <f t="shared" si="21"/>
        <v>0.1</v>
      </c>
      <c r="J150" s="6">
        <f t="shared" si="21"/>
        <v>0.21951219512195122</v>
      </c>
      <c r="K150" s="6">
        <f>IF(OR(C150="-",G150="-"),"-",(G150-C150)/C150)</f>
        <v>9.064516129032258</v>
      </c>
      <c r="L150" s="6" t="str">
        <f t="shared" si="22"/>
        <v>-</v>
      </c>
      <c r="M150" s="6">
        <f t="shared" si="22"/>
        <v>-0.6333333333333333</v>
      </c>
      <c r="N150" s="6">
        <f t="shared" si="22"/>
        <v>0.91289198606271771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223</v>
      </c>
      <c r="D157" s="19">
        <v>183</v>
      </c>
      <c r="E157" s="18">
        <f>IF(C157=0,"-",(D157-C157)/C157)</f>
        <v>-0.17937219730941703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18</v>
      </c>
      <c r="D158" s="19">
        <v>29</v>
      </c>
      <c r="E158" s="18">
        <f t="shared" ref="E158:E159" si="23">IF(C158=0,"-",(D158-C158)/C158)</f>
        <v>0.61111111111111116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5</v>
      </c>
      <c r="D159" s="19">
        <v>3</v>
      </c>
      <c r="E159" s="18">
        <f t="shared" si="23"/>
        <v>-0.4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0.9065040650406504</v>
      </c>
      <c r="D160" s="18">
        <f>IF(D157=0,"-",D157/(D157+D158+D159))</f>
        <v>0.85116279069767442</v>
      </c>
      <c r="E160" s="18">
        <f>IF(OR(C160="-",D160="-"),"-",(D160-C160)/C160)</f>
        <v>-6.1049118781937625E-2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18</v>
      </c>
      <c r="D166" s="5">
        <v>11</v>
      </c>
      <c r="E166" s="6">
        <f>IF(C166=0,"-",(D166-C166)/C166)</f>
        <v>-0.3888888888888889</v>
      </c>
    </row>
    <row r="167" spans="2:14" ht="20.100000000000001" customHeight="1" thickBot="1" x14ac:dyDescent="0.25">
      <c r="B167" s="4" t="s">
        <v>41</v>
      </c>
      <c r="C167" s="5">
        <v>11</v>
      </c>
      <c r="D167" s="5">
        <v>4</v>
      </c>
      <c r="E167" s="6">
        <f t="shared" ref="E167:E168" si="24">IF(C167=0,"-",(D167-C167)/C167)</f>
        <v>-0.63636363636363635</v>
      </c>
    </row>
    <row r="168" spans="2:14" ht="20.100000000000001" customHeight="1" thickBot="1" x14ac:dyDescent="0.25">
      <c r="B168" s="4" t="s">
        <v>42</v>
      </c>
      <c r="C168" s="5">
        <v>5</v>
      </c>
      <c r="D168" s="5">
        <v>5</v>
      </c>
      <c r="E168" s="6">
        <f t="shared" si="24"/>
        <v>0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0.88888888888888884</v>
      </c>
      <c r="D169" s="6">
        <f>IF(D166=0,"-",(D167+D168)/D166)</f>
        <v>0.81818181818181823</v>
      </c>
      <c r="E169" s="6">
        <f t="shared" ref="E169:E171" si="25">IF(OR(C169="-",D169="-"),"-",(D169-C169)/C169)</f>
        <v>-7.9545454545454433E-2</v>
      </c>
    </row>
    <row r="170" spans="2:14" ht="20.100000000000001" customHeight="1" thickBot="1" x14ac:dyDescent="0.25">
      <c r="B170" s="4" t="s">
        <v>39</v>
      </c>
      <c r="C170" s="6">
        <v>0.84615384615384615</v>
      </c>
      <c r="D170" s="6">
        <v>0.66666666666666663</v>
      </c>
      <c r="E170" s="6">
        <f t="shared" si="25"/>
        <v>-0.21212121212121215</v>
      </c>
    </row>
    <row r="171" spans="2:14" ht="20.100000000000001" customHeight="1" thickBot="1" x14ac:dyDescent="0.25">
      <c r="B171" s="4" t="s">
        <v>40</v>
      </c>
      <c r="C171" s="6">
        <v>1</v>
      </c>
      <c r="D171" s="6">
        <v>1</v>
      </c>
      <c r="E171" s="6">
        <f t="shared" si="25"/>
        <v>0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17</v>
      </c>
      <c r="D178" s="5">
        <v>19</v>
      </c>
      <c r="E178" s="6">
        <f>IF(C178=0,"-",(D178-C178)/C178)</f>
        <v>0.11764705882352941</v>
      </c>
      <c r="H178" s="13"/>
    </row>
    <row r="179" spans="2:8" ht="15" thickBot="1" x14ac:dyDescent="0.25">
      <c r="B179" s="4" t="s">
        <v>43</v>
      </c>
      <c r="C179" s="5">
        <v>16</v>
      </c>
      <c r="D179" s="5">
        <v>18</v>
      </c>
      <c r="E179" s="6">
        <f t="shared" ref="E179:E185" si="26">IF(C179=0,"-",(D179-C179)/C179)</f>
        <v>0.125</v>
      </c>
      <c r="H179" s="13"/>
    </row>
    <row r="180" spans="2:8" ht="15" thickBot="1" x14ac:dyDescent="0.25">
      <c r="B180" s="4" t="s">
        <v>47</v>
      </c>
      <c r="C180" s="5">
        <v>0</v>
      </c>
      <c r="D180" s="5">
        <v>1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1</v>
      </c>
      <c r="D181" s="5">
        <v>0</v>
      </c>
      <c r="E181" s="6">
        <f t="shared" si="26"/>
        <v>-1</v>
      </c>
      <c r="H181" s="13"/>
    </row>
    <row r="182" spans="2:8" ht="15" thickBot="1" x14ac:dyDescent="0.25">
      <c r="B182" s="15" t="s">
        <v>79</v>
      </c>
      <c r="C182" s="5">
        <v>297</v>
      </c>
      <c r="D182" s="5">
        <v>230</v>
      </c>
      <c r="E182" s="6">
        <f t="shared" si="26"/>
        <v>-0.22558922558922559</v>
      </c>
      <c r="H182" s="13"/>
    </row>
    <row r="183" spans="2:8" ht="15" thickBot="1" x14ac:dyDescent="0.25">
      <c r="B183" s="4" t="s">
        <v>47</v>
      </c>
      <c r="C183" s="5">
        <v>257</v>
      </c>
      <c r="D183" s="5">
        <v>201</v>
      </c>
      <c r="E183" s="6">
        <f t="shared" si="26"/>
        <v>-0.21789883268482491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40</v>
      </c>
      <c r="D185" s="5">
        <v>29</v>
      </c>
      <c r="E185" s="6">
        <f t="shared" si="26"/>
        <v>-0.27500000000000002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6</v>
      </c>
      <c r="D197" s="5">
        <v>16</v>
      </c>
      <c r="E197" s="6">
        <f t="shared" ref="E197:E200" si="27">IF(C197=0,"-",(D197-C197)/C197)</f>
        <v>1.6666666666666667</v>
      </c>
    </row>
    <row r="198" spans="2:5" ht="15" thickBot="1" x14ac:dyDescent="0.25">
      <c r="B198" s="4" t="s">
        <v>83</v>
      </c>
      <c r="C198" s="5">
        <v>1</v>
      </c>
      <c r="D198" s="5">
        <v>1</v>
      </c>
      <c r="E198" s="6">
        <f t="shared" si="27"/>
        <v>0</v>
      </c>
    </row>
    <row r="199" spans="2:5" ht="15" thickBot="1" x14ac:dyDescent="0.25">
      <c r="B199" s="4" t="s">
        <v>84</v>
      </c>
      <c r="C199" s="5">
        <v>7</v>
      </c>
      <c r="D199" s="5">
        <v>17</v>
      </c>
      <c r="E199" s="6">
        <f t="shared" si="27"/>
        <v>1.4285714285714286</v>
      </c>
    </row>
    <row r="200" spans="2:5" ht="15" thickBot="1" x14ac:dyDescent="0.25">
      <c r="B200" s="4" t="s">
        <v>85</v>
      </c>
      <c r="C200" s="5">
        <v>4</v>
      </c>
      <c r="D200" s="5">
        <v>15</v>
      </c>
      <c r="E200" s="6">
        <f t="shared" si="27"/>
        <v>2.75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6</v>
      </c>
      <c r="D208" s="5">
        <v>16</v>
      </c>
      <c r="E208" s="6">
        <f t="shared" si="28"/>
        <v>1.6666666666666667</v>
      </c>
    </row>
    <row r="209" spans="2:5" ht="20.100000000000001" customHeight="1" thickBot="1" x14ac:dyDescent="0.25">
      <c r="B209" s="17" t="s">
        <v>86</v>
      </c>
      <c r="C209" s="5">
        <v>6</v>
      </c>
      <c r="D209" s="5">
        <v>14</v>
      </c>
      <c r="E209" s="6">
        <f t="shared" si="28"/>
        <v>1.3333333333333333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2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1</v>
      </c>
      <c r="D212" s="5">
        <v>1</v>
      </c>
      <c r="E212" s="6">
        <f>IF(C212=0,"-",(D212-C212)/C212)</f>
        <v>0</v>
      </c>
    </row>
    <row r="213" spans="2:5" ht="15" thickBot="1" x14ac:dyDescent="0.25">
      <c r="B213" s="17" t="s">
        <v>86</v>
      </c>
      <c r="C213" s="5">
        <v>1</v>
      </c>
      <c r="D213" s="5">
        <v>1</v>
      </c>
      <c r="E213" s="6">
        <f t="shared" ref="E213:E214" si="29">IF(C213=0,"-",(D213-C213)/C213)</f>
        <v>0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18</v>
      </c>
      <c r="D221" s="5">
        <v>19</v>
      </c>
      <c r="E221" s="6">
        <f t="shared" ref="E221:E223" si="30">IF(C221=0,"-",(D221-C221)/C221)</f>
        <v>5.5555555555555552E-2</v>
      </c>
    </row>
    <row r="222" spans="2:5" ht="15" thickBot="1" x14ac:dyDescent="0.25">
      <c r="B222" s="16" t="s">
        <v>92</v>
      </c>
      <c r="C222" s="5">
        <v>10</v>
      </c>
      <c r="D222" s="5">
        <v>21</v>
      </c>
      <c r="E222" s="6">
        <f t="shared" si="30"/>
        <v>1.1000000000000001</v>
      </c>
    </row>
    <row r="223" spans="2:5" ht="15" thickBot="1" x14ac:dyDescent="0.25">
      <c r="B223" s="16" t="s">
        <v>93</v>
      </c>
      <c r="C223" s="5">
        <v>56</v>
      </c>
      <c r="D223" s="5">
        <v>54</v>
      </c>
      <c r="E223" s="6">
        <f t="shared" si="30"/>
        <v>-3.5714285714285712E-2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2º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885</v>
      </c>
      <c r="D14" s="5">
        <v>1000</v>
      </c>
      <c r="E14" s="6">
        <f>IF(C14&gt;0,(D14-C14)/C14)</f>
        <v>0.12994350282485875</v>
      </c>
    </row>
    <row r="15" spans="1:5" ht="20.100000000000001" customHeight="1" thickBot="1" x14ac:dyDescent="0.25">
      <c r="B15" s="4" t="s">
        <v>17</v>
      </c>
      <c r="C15" s="5">
        <v>875</v>
      </c>
      <c r="D15" s="5">
        <v>733</v>
      </c>
      <c r="E15" s="6">
        <f t="shared" ref="E15:E25" si="0">IF(C15&gt;0,(D15-C15)/C15)</f>
        <v>-0.16228571428571428</v>
      </c>
    </row>
    <row r="16" spans="1:5" ht="20.100000000000001" customHeight="1" thickBot="1" x14ac:dyDescent="0.25">
      <c r="B16" s="4" t="s">
        <v>18</v>
      </c>
      <c r="C16" s="5">
        <v>764</v>
      </c>
      <c r="D16" s="5">
        <v>624</v>
      </c>
      <c r="E16" s="6">
        <f t="shared" si="0"/>
        <v>-0.18324607329842932</v>
      </c>
    </row>
    <row r="17" spans="2:5" ht="20.100000000000001" customHeight="1" thickBot="1" x14ac:dyDescent="0.25">
      <c r="B17" s="4" t="s">
        <v>19</v>
      </c>
      <c r="C17" s="5">
        <v>111</v>
      </c>
      <c r="D17" s="5">
        <v>109</v>
      </c>
      <c r="E17" s="6">
        <f t="shared" si="0"/>
        <v>-1.8018018018018018E-2</v>
      </c>
    </row>
    <row r="18" spans="2:5" ht="20.100000000000001" customHeight="1" thickBot="1" x14ac:dyDescent="0.25">
      <c r="B18" s="4" t="s">
        <v>100</v>
      </c>
      <c r="C18" s="5">
        <v>23</v>
      </c>
      <c r="D18" s="5">
        <v>0</v>
      </c>
      <c r="E18" s="6">
        <f>IF(C18=0,"-",(D18-C18)/C18)</f>
        <v>-1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0.12685714285714286</v>
      </c>
      <c r="D20" s="6">
        <f>D17/D15</f>
        <v>0.14870395634379263</v>
      </c>
      <c r="E20" s="6">
        <f t="shared" si="0"/>
        <v>0.17221587207944636</v>
      </c>
    </row>
    <row r="21" spans="2:5" ht="30" customHeight="1" thickBot="1" x14ac:dyDescent="0.25">
      <c r="B21" s="4" t="s">
        <v>23</v>
      </c>
      <c r="C21" s="5">
        <v>29</v>
      </c>
      <c r="D21" s="5">
        <v>36</v>
      </c>
      <c r="E21" s="6">
        <f t="shared" si="0"/>
        <v>0.2413793103448276</v>
      </c>
    </row>
    <row r="22" spans="2:5" ht="20.100000000000001" customHeight="1" thickBot="1" x14ac:dyDescent="0.25">
      <c r="B22" s="4" t="s">
        <v>24</v>
      </c>
      <c r="C22" s="5">
        <v>23</v>
      </c>
      <c r="D22" s="5">
        <v>27</v>
      </c>
      <c r="E22" s="6">
        <f t="shared" si="0"/>
        <v>0.17391304347826086</v>
      </c>
    </row>
    <row r="23" spans="2:5" ht="20.100000000000001" customHeight="1" thickBot="1" x14ac:dyDescent="0.25">
      <c r="B23" s="4" t="s">
        <v>25</v>
      </c>
      <c r="C23" s="5">
        <v>6</v>
      </c>
      <c r="D23" s="5">
        <v>9</v>
      </c>
      <c r="E23" s="6">
        <f t="shared" si="0"/>
        <v>0.5</v>
      </c>
    </row>
    <row r="24" spans="2:5" ht="20.100000000000001" customHeight="1" thickBot="1" x14ac:dyDescent="0.25">
      <c r="B24" s="4" t="s">
        <v>21</v>
      </c>
      <c r="C24" s="6">
        <f>C23/C21</f>
        <v>0.20689655172413793</v>
      </c>
      <c r="D24" s="6">
        <f t="shared" ref="D24" si="1">D23/D21</f>
        <v>0.25</v>
      </c>
      <c r="E24" s="6">
        <f t="shared" si="0"/>
        <v>0.20833333333333334</v>
      </c>
    </row>
    <row r="25" spans="2:5" ht="20.100000000000001" customHeight="1" thickBot="1" x14ac:dyDescent="0.25">
      <c r="B25" s="7" t="s">
        <v>26</v>
      </c>
      <c r="C25" s="6">
        <v>0.16406875512128902</v>
      </c>
      <c r="D25" s="6">
        <v>0.18548417376938384</v>
      </c>
      <c r="E25" s="6">
        <f t="shared" si="0"/>
        <v>0.13052709903395876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257</v>
      </c>
      <c r="D34" s="5">
        <v>187</v>
      </c>
      <c r="E34" s="6">
        <f>IF(C34&gt;0,(D34-C34)/C34,"-")</f>
        <v>-0.2723735408560311</v>
      </c>
    </row>
    <row r="35" spans="2:5" ht="20.100000000000001" customHeight="1" thickBot="1" x14ac:dyDescent="0.25">
      <c r="B35" s="4" t="s">
        <v>29</v>
      </c>
      <c r="C35" s="5">
        <v>4</v>
      </c>
      <c r="D35" s="5">
        <v>0</v>
      </c>
      <c r="E35" s="6">
        <f t="shared" ref="E35:E37" si="2">IF(C35&gt;0,(D35-C35)/C35,"-")</f>
        <v>-1</v>
      </c>
    </row>
    <row r="36" spans="2:5" ht="20.100000000000001" customHeight="1" thickBot="1" x14ac:dyDescent="0.25">
      <c r="B36" s="4" t="s">
        <v>28</v>
      </c>
      <c r="C36" s="5">
        <v>199</v>
      </c>
      <c r="D36" s="5">
        <v>137</v>
      </c>
      <c r="E36" s="6">
        <f t="shared" si="2"/>
        <v>-0.31155778894472363</v>
      </c>
    </row>
    <row r="37" spans="2:5" ht="20.100000000000001" customHeight="1" thickBot="1" x14ac:dyDescent="0.25">
      <c r="B37" s="4" t="s">
        <v>30</v>
      </c>
      <c r="C37" s="5">
        <v>54</v>
      </c>
      <c r="D37" s="5">
        <v>50</v>
      </c>
      <c r="E37" s="6">
        <f t="shared" si="2"/>
        <v>-7.407407407407407E-2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158</v>
      </c>
      <c r="D44" s="5">
        <v>179</v>
      </c>
      <c r="E44" s="6">
        <f>IF(C44&gt;0,(D44-C44)/C44,"-")</f>
        <v>0.13291139240506328</v>
      </c>
    </row>
    <row r="45" spans="2:5" ht="20.100000000000001" customHeight="1" thickBot="1" x14ac:dyDescent="0.25">
      <c r="B45" s="4" t="s">
        <v>34</v>
      </c>
      <c r="C45" s="5">
        <v>12</v>
      </c>
      <c r="D45" s="5">
        <v>8</v>
      </c>
      <c r="E45" s="6">
        <f t="shared" ref="E45:E51" si="3">IF(C45&gt;0,(D45-C45)/C45,"-")</f>
        <v>-0.33333333333333331</v>
      </c>
    </row>
    <row r="46" spans="2:5" ht="20.100000000000001" customHeight="1" thickBot="1" x14ac:dyDescent="0.25">
      <c r="B46" s="4" t="s">
        <v>31</v>
      </c>
      <c r="C46" s="5">
        <v>31</v>
      </c>
      <c r="D46" s="5">
        <v>18</v>
      </c>
      <c r="E46" s="6">
        <f t="shared" si="3"/>
        <v>-0.41935483870967744</v>
      </c>
    </row>
    <row r="47" spans="2:5" ht="20.100000000000001" customHeight="1" thickBot="1" x14ac:dyDescent="0.25">
      <c r="B47" s="4" t="s">
        <v>32</v>
      </c>
      <c r="C47" s="5">
        <v>254</v>
      </c>
      <c r="D47" s="5">
        <v>245</v>
      </c>
      <c r="E47" s="6">
        <f t="shared" si="3"/>
        <v>-3.5433070866141732E-2</v>
      </c>
    </row>
    <row r="48" spans="2:5" ht="20.100000000000001" customHeight="1" thickBot="1" x14ac:dyDescent="0.25">
      <c r="B48" s="4" t="s">
        <v>35</v>
      </c>
      <c r="C48" s="5">
        <v>145</v>
      </c>
      <c r="D48" s="5">
        <v>209</v>
      </c>
      <c r="E48" s="6">
        <f t="shared" si="3"/>
        <v>0.44137931034482758</v>
      </c>
    </row>
    <row r="49" spans="2:5" ht="20.100000000000001" customHeight="1" thickBot="1" x14ac:dyDescent="0.25">
      <c r="B49" s="4" t="s">
        <v>67</v>
      </c>
      <c r="C49" s="5">
        <v>73</v>
      </c>
      <c r="D49" s="5">
        <v>62</v>
      </c>
      <c r="E49" s="6">
        <f t="shared" si="3"/>
        <v>-0.15068493150684931</v>
      </c>
    </row>
    <row r="50" spans="2:5" ht="20.100000000000001" customHeight="1" collapsed="1" thickBot="1" x14ac:dyDescent="0.25">
      <c r="B50" s="4" t="s">
        <v>36</v>
      </c>
      <c r="C50" s="6">
        <f>C44/(C44+C45)</f>
        <v>0.92941176470588238</v>
      </c>
      <c r="D50" s="6">
        <f>D44/(D44+D45)</f>
        <v>0.95721925133689845</v>
      </c>
      <c r="E50" s="6">
        <f t="shared" si="3"/>
        <v>2.9919447640966653E-2</v>
      </c>
    </row>
    <row r="51" spans="2:5" ht="20.100000000000001" customHeight="1" thickBot="1" x14ac:dyDescent="0.25">
      <c r="B51" s="4" t="s">
        <v>37</v>
      </c>
      <c r="C51" s="6">
        <f>C47/(C46+C47)</f>
        <v>0.89122807017543859</v>
      </c>
      <c r="D51" s="6">
        <f t="shared" ref="D51" si="4">D47/(D46+D47)</f>
        <v>0.9315589353612167</v>
      </c>
      <c r="E51" s="6">
        <f t="shared" si="3"/>
        <v>4.5253136133648668E-2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172</v>
      </c>
      <c r="D58" s="5">
        <v>189</v>
      </c>
      <c r="E58" s="6">
        <f>IF(C58&gt;0,(D58-C58)/C58,"-")</f>
        <v>9.8837209302325577E-2</v>
      </c>
    </row>
    <row r="59" spans="2:5" ht="20.100000000000001" customHeight="1" thickBot="1" x14ac:dyDescent="0.25">
      <c r="B59" s="4" t="s">
        <v>41</v>
      </c>
      <c r="C59" s="5">
        <v>143</v>
      </c>
      <c r="D59" s="5">
        <v>166</v>
      </c>
      <c r="E59" s="6">
        <f t="shared" ref="E59:E63" si="5">IF(C59&gt;0,(D59-C59)/C59,"-")</f>
        <v>0.16083916083916083</v>
      </c>
    </row>
    <row r="60" spans="2:5" ht="20.100000000000001" customHeight="1" thickBot="1" x14ac:dyDescent="0.25">
      <c r="B60" s="4" t="s">
        <v>42</v>
      </c>
      <c r="C60" s="5">
        <v>15</v>
      </c>
      <c r="D60" s="5">
        <v>15</v>
      </c>
      <c r="E60" s="6">
        <f t="shared" si="5"/>
        <v>0</v>
      </c>
    </row>
    <row r="61" spans="2:5" ht="20.100000000000001" customHeight="1" collapsed="1" thickBot="1" x14ac:dyDescent="0.25">
      <c r="B61" s="4" t="s">
        <v>98</v>
      </c>
      <c r="C61" s="6">
        <f>(C59+C60)/C58</f>
        <v>0.91860465116279066</v>
      </c>
      <c r="D61" s="6">
        <f>(D59+D60)/D58</f>
        <v>0.95767195767195767</v>
      </c>
      <c r="E61" s="6">
        <f t="shared" si="5"/>
        <v>4.2528966579599529E-2</v>
      </c>
    </row>
    <row r="62" spans="2:5" ht="20.100000000000001" customHeight="1" thickBot="1" x14ac:dyDescent="0.25">
      <c r="B62" s="4" t="s">
        <v>39</v>
      </c>
      <c r="C62" s="6">
        <v>0.91666666666666663</v>
      </c>
      <c r="D62" s="6">
        <v>0.95402298850574707</v>
      </c>
      <c r="E62" s="6">
        <f t="shared" si="5"/>
        <v>4.0752351097178667E-2</v>
      </c>
    </row>
    <row r="63" spans="2:5" ht="20.100000000000001" customHeight="1" thickBot="1" x14ac:dyDescent="0.25">
      <c r="B63" s="4" t="s">
        <v>40</v>
      </c>
      <c r="C63" s="6">
        <v>0.9375</v>
      </c>
      <c r="D63" s="6">
        <v>1</v>
      </c>
      <c r="E63" s="6">
        <f t="shared" si="5"/>
        <v>6.6666666666666666E-2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1004</v>
      </c>
      <c r="D70" s="5">
        <v>1075</v>
      </c>
      <c r="E70" s="6">
        <f>IF(C70&gt;0,(D70-C70)/C70,"-")</f>
        <v>7.0717131474103592E-2</v>
      </c>
    </row>
    <row r="71" spans="2:5" ht="20.100000000000001" customHeight="1" thickBot="1" x14ac:dyDescent="0.25">
      <c r="B71" s="4" t="s">
        <v>45</v>
      </c>
      <c r="C71" s="5">
        <v>299</v>
      </c>
      <c r="D71" s="5">
        <v>299</v>
      </c>
      <c r="E71" s="6">
        <f t="shared" ref="E71:E77" si="6">IF(C71&gt;0,(D71-C71)/C71,"-")</f>
        <v>0</v>
      </c>
    </row>
    <row r="72" spans="2:5" ht="20.100000000000001" customHeight="1" thickBot="1" x14ac:dyDescent="0.25">
      <c r="B72" s="4" t="s">
        <v>43</v>
      </c>
      <c r="C72" s="5">
        <v>4</v>
      </c>
      <c r="D72" s="5">
        <v>5</v>
      </c>
      <c r="E72" s="6">
        <f t="shared" si="6"/>
        <v>0.25</v>
      </c>
    </row>
    <row r="73" spans="2:5" ht="20.100000000000001" customHeight="1" thickBot="1" x14ac:dyDescent="0.25">
      <c r="B73" s="4" t="s">
        <v>46</v>
      </c>
      <c r="C73" s="5">
        <v>503</v>
      </c>
      <c r="D73" s="5">
        <v>568</v>
      </c>
      <c r="E73" s="6">
        <f t="shared" si="6"/>
        <v>0.12922465208747516</v>
      </c>
    </row>
    <row r="74" spans="2:5" ht="20.100000000000001" customHeight="1" thickBot="1" x14ac:dyDescent="0.25">
      <c r="B74" s="4" t="s">
        <v>47</v>
      </c>
      <c r="C74" s="5">
        <v>154</v>
      </c>
      <c r="D74" s="5">
        <v>176</v>
      </c>
      <c r="E74" s="6">
        <f t="shared" si="6"/>
        <v>0.14285714285714285</v>
      </c>
    </row>
    <row r="75" spans="2:5" ht="20.100000000000001" customHeight="1" thickBot="1" x14ac:dyDescent="0.25">
      <c r="B75" s="4" t="s">
        <v>48</v>
      </c>
      <c r="C75" s="5">
        <v>44</v>
      </c>
      <c r="D75" s="5">
        <v>27</v>
      </c>
      <c r="E75" s="6">
        <f t="shared" si="6"/>
        <v>-0.38636363636363635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113</v>
      </c>
      <c r="D90" s="5">
        <v>88</v>
      </c>
      <c r="E90" s="6">
        <f>IF(C90&gt;0,(D90-C90)/C90,"-")</f>
        <v>-0.22123893805309736</v>
      </c>
    </row>
    <row r="91" spans="2:5" ht="29.25" thickBot="1" x14ac:dyDescent="0.25">
      <c r="B91" s="4" t="s">
        <v>52</v>
      </c>
      <c r="C91" s="5">
        <v>22</v>
      </c>
      <c r="D91" s="5">
        <v>30</v>
      </c>
      <c r="E91" s="6">
        <f t="shared" ref="E91:E93" si="7">IF(C91&gt;0,(D91-C91)/C91,"-")</f>
        <v>0.36363636363636365</v>
      </c>
    </row>
    <row r="92" spans="2:5" ht="29.25" customHeight="1" thickBot="1" x14ac:dyDescent="0.25">
      <c r="B92" s="4" t="s">
        <v>53</v>
      </c>
      <c r="C92" s="5">
        <v>16</v>
      </c>
      <c r="D92" s="5">
        <v>16</v>
      </c>
      <c r="E92" s="6">
        <f t="shared" si="7"/>
        <v>0</v>
      </c>
    </row>
    <row r="93" spans="2:5" ht="29.25" customHeight="1" thickBot="1" x14ac:dyDescent="0.25">
      <c r="B93" s="4" t="s">
        <v>54</v>
      </c>
      <c r="C93" s="6">
        <f>(C90+C91)/(C90+C91+C92)</f>
        <v>0.89403973509933776</v>
      </c>
      <c r="D93" s="6">
        <f>(D90+D91)/(D90+D91+D92)</f>
        <v>0.88059701492537312</v>
      </c>
      <c r="E93" s="6">
        <f t="shared" si="7"/>
        <v>-1.503593145384193E-2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152</v>
      </c>
      <c r="D100" s="5">
        <v>138</v>
      </c>
      <c r="E100" s="6">
        <f>IF(C100&gt;0,(D100-C100)/C100,"-")</f>
        <v>-9.2105263157894732E-2</v>
      </c>
    </row>
    <row r="101" spans="2:5" ht="20.100000000000001" customHeight="1" thickBot="1" x14ac:dyDescent="0.25">
      <c r="B101" s="4" t="s">
        <v>41</v>
      </c>
      <c r="C101" s="5">
        <v>115</v>
      </c>
      <c r="D101" s="5">
        <v>96</v>
      </c>
      <c r="E101" s="6">
        <f t="shared" ref="E101:E105" si="8">IF(C101&gt;0,(D101-C101)/C101,"-")</f>
        <v>-0.16521739130434782</v>
      </c>
    </row>
    <row r="102" spans="2:5" ht="20.100000000000001" customHeight="1" thickBot="1" x14ac:dyDescent="0.25">
      <c r="B102" s="4" t="s">
        <v>42</v>
      </c>
      <c r="C102" s="5">
        <v>21</v>
      </c>
      <c r="D102" s="5">
        <v>24</v>
      </c>
      <c r="E102" s="6">
        <f t="shared" si="8"/>
        <v>0.14285714285714285</v>
      </c>
    </row>
    <row r="103" spans="2:5" ht="20.100000000000001" customHeight="1" thickBot="1" x14ac:dyDescent="0.25">
      <c r="B103" s="4" t="s">
        <v>98</v>
      </c>
      <c r="C103" s="6">
        <f>(C101+C102)/C100</f>
        <v>0.89473684210526316</v>
      </c>
      <c r="D103" s="6">
        <f>(D101+D102)/D100</f>
        <v>0.86956521739130432</v>
      </c>
      <c r="E103" s="6">
        <f t="shared" si="8"/>
        <v>-2.8132992327365762E-2</v>
      </c>
    </row>
    <row r="104" spans="2:5" ht="20.100000000000001" customHeight="1" thickBot="1" x14ac:dyDescent="0.25">
      <c r="B104" s="4" t="s">
        <v>39</v>
      </c>
      <c r="C104" s="6">
        <v>0.8984375</v>
      </c>
      <c r="D104" s="6">
        <v>0.86486486486486491</v>
      </c>
      <c r="E104" s="6">
        <f t="shared" si="8"/>
        <v>-3.7367802585193836E-2</v>
      </c>
    </row>
    <row r="105" spans="2:5" ht="20.100000000000001" customHeight="1" thickBot="1" x14ac:dyDescent="0.25">
      <c r="B105" s="4" t="s">
        <v>40</v>
      </c>
      <c r="C105" s="6">
        <v>0.875</v>
      </c>
      <c r="D105" s="6">
        <v>0.88888888888888884</v>
      </c>
      <c r="E105" s="6">
        <f t="shared" si="8"/>
        <v>1.5873015873015817E-2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152</v>
      </c>
      <c r="D112" s="5">
        <v>212</v>
      </c>
      <c r="E112" s="6">
        <f>IF(C112&gt;0,(D112-C112)/C112,"-")</f>
        <v>0.39473684210526316</v>
      </c>
    </row>
    <row r="113" spans="2:14" ht="15" thickBot="1" x14ac:dyDescent="0.25">
      <c r="B113" s="4" t="s">
        <v>56</v>
      </c>
      <c r="C113" s="5">
        <v>128</v>
      </c>
      <c r="D113" s="5">
        <v>171</v>
      </c>
      <c r="E113" s="6">
        <f t="shared" ref="E113:E114" si="9">IF(C113&gt;0,(D113-C113)/C113,"-")</f>
        <v>0.3359375</v>
      </c>
    </row>
    <row r="114" spans="2:14" ht="15" thickBot="1" x14ac:dyDescent="0.25">
      <c r="B114" s="4" t="s">
        <v>57</v>
      </c>
      <c r="C114" s="5">
        <v>24</v>
      </c>
      <c r="D114" s="5">
        <v>41</v>
      </c>
      <c r="E114" s="6">
        <f t="shared" si="9"/>
        <v>0.70833333333333337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0</v>
      </c>
      <c r="E128" s="10">
        <v>1</v>
      </c>
      <c r="F128" s="10">
        <v>2</v>
      </c>
      <c r="G128" s="10">
        <v>2</v>
      </c>
      <c r="H128" s="10">
        <v>0</v>
      </c>
      <c r="I128" s="10">
        <v>0</v>
      </c>
      <c r="J128" s="10">
        <v>2</v>
      </c>
      <c r="K128" s="6">
        <f>IF(C128=0,"-",(G128-C128)/C128)</f>
        <v>1</v>
      </c>
      <c r="L128" s="6" t="str">
        <f t="shared" ref="L128:N133" si="10">IF(D128=0,"-",(H128-D128)/D128)</f>
        <v>-</v>
      </c>
      <c r="M128" s="6">
        <f t="shared" si="10"/>
        <v>-1</v>
      </c>
      <c r="N128" s="6">
        <f t="shared" si="10"/>
        <v>0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1</v>
      </c>
      <c r="H129" s="10">
        <v>0</v>
      </c>
      <c r="I129" s="10">
        <v>0</v>
      </c>
      <c r="J129" s="10">
        <v>1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</v>
      </c>
      <c r="D133" s="10">
        <v>0</v>
      </c>
      <c r="E133" s="10">
        <v>1</v>
      </c>
      <c r="F133" s="10">
        <v>2</v>
      </c>
      <c r="G133" s="10">
        <v>3</v>
      </c>
      <c r="H133" s="10">
        <v>0</v>
      </c>
      <c r="I133" s="10">
        <v>0</v>
      </c>
      <c r="J133" s="10">
        <v>3</v>
      </c>
      <c r="K133" s="6">
        <f t="shared" si="11"/>
        <v>2</v>
      </c>
      <c r="L133" s="6" t="str">
        <f t="shared" si="10"/>
        <v>-</v>
      </c>
      <c r="M133" s="6">
        <f t="shared" si="10"/>
        <v>-1</v>
      </c>
      <c r="N133" s="6">
        <f t="shared" si="10"/>
        <v>0.5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 t="str">
        <f>IF(D128=0,"-",D128/(D128+D129))</f>
        <v>-</v>
      </c>
      <c r="E134" s="6">
        <f t="shared" ref="E134:J134" si="12">IF(E128=0,"-",E128/(E128+E129))</f>
        <v>1</v>
      </c>
      <c r="F134" s="6">
        <f t="shared" si="12"/>
        <v>1</v>
      </c>
      <c r="G134" s="6">
        <f t="shared" si="12"/>
        <v>0.66666666666666663</v>
      </c>
      <c r="H134" s="6" t="str">
        <f t="shared" si="12"/>
        <v>-</v>
      </c>
      <c r="I134" s="6" t="str">
        <f t="shared" si="12"/>
        <v>-</v>
      </c>
      <c r="J134" s="6">
        <f t="shared" si="12"/>
        <v>0.66666666666666663</v>
      </c>
      <c r="K134" s="6">
        <f>IF(OR(C134="-",G134="-"),"-",(G134-C134)/C134)</f>
        <v>-0.33333333333333337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-0.33333333333333337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</v>
      </c>
      <c r="D143" s="10">
        <v>0</v>
      </c>
      <c r="E143" s="10">
        <v>2</v>
      </c>
      <c r="F143" s="10">
        <v>3</v>
      </c>
      <c r="G143" s="10">
        <v>7</v>
      </c>
      <c r="H143" s="10">
        <v>0</v>
      </c>
      <c r="I143" s="10">
        <v>1</v>
      </c>
      <c r="J143" s="10">
        <v>8</v>
      </c>
      <c r="K143" s="6">
        <f>IF(C143=0,"-",(G143-C143)/C143)</f>
        <v>6</v>
      </c>
      <c r="L143" s="6" t="str">
        <f t="shared" ref="L143:N147" si="15">IF(D143=0,"-",(H143-D143)/D143)</f>
        <v>-</v>
      </c>
      <c r="M143" s="6">
        <f t="shared" si="15"/>
        <v>-0.5</v>
      </c>
      <c r="N143" s="6">
        <f t="shared" si="15"/>
        <v>1.6666666666666667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1</v>
      </c>
      <c r="H144" s="10">
        <v>0</v>
      </c>
      <c r="I144" s="10">
        <v>0</v>
      </c>
      <c r="J144" s="10">
        <v>1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9</v>
      </c>
      <c r="D145" s="10">
        <v>0</v>
      </c>
      <c r="E145" s="10">
        <v>3</v>
      </c>
      <c r="F145" s="10">
        <v>12</v>
      </c>
      <c r="G145" s="10">
        <v>2</v>
      </c>
      <c r="H145" s="10">
        <v>0</v>
      </c>
      <c r="I145" s="10">
        <v>0</v>
      </c>
      <c r="J145" s="10">
        <v>2</v>
      </c>
      <c r="K145" s="6">
        <f t="shared" si="16"/>
        <v>-0.77777777777777779</v>
      </c>
      <c r="L145" s="6" t="str">
        <f t="shared" si="15"/>
        <v>-</v>
      </c>
      <c r="M145" s="6">
        <f t="shared" si="15"/>
        <v>-1</v>
      </c>
      <c r="N145" s="6">
        <f t="shared" si="15"/>
        <v>-0.83333333333333337</v>
      </c>
    </row>
    <row r="146" spans="2:14" ht="15" thickBot="1" x14ac:dyDescent="0.25">
      <c r="B146" s="4" t="s">
        <v>74</v>
      </c>
      <c r="C146" s="10">
        <v>1</v>
      </c>
      <c r="D146" s="10">
        <v>0</v>
      </c>
      <c r="E146" s="10">
        <v>0</v>
      </c>
      <c r="F146" s="10">
        <v>1</v>
      </c>
      <c r="G146" s="10">
        <v>0</v>
      </c>
      <c r="H146" s="10">
        <v>0</v>
      </c>
      <c r="I146" s="10">
        <v>0</v>
      </c>
      <c r="J146" s="10">
        <v>0</v>
      </c>
      <c r="K146" s="6">
        <f t="shared" si="16"/>
        <v>-1</v>
      </c>
      <c r="L146" s="6" t="str">
        <f t="shared" si="15"/>
        <v>-</v>
      </c>
      <c r="M146" s="6" t="str">
        <f t="shared" si="15"/>
        <v>-</v>
      </c>
      <c r="N146" s="6">
        <f t="shared" si="15"/>
        <v>-1</v>
      </c>
    </row>
    <row r="147" spans="2:14" ht="15" thickBot="1" x14ac:dyDescent="0.25">
      <c r="B147" s="4" t="s">
        <v>75</v>
      </c>
      <c r="C147" s="10">
        <v>1</v>
      </c>
      <c r="D147" s="10">
        <v>0</v>
      </c>
      <c r="E147" s="10">
        <v>0</v>
      </c>
      <c r="F147" s="10">
        <v>1</v>
      </c>
      <c r="G147" s="10">
        <v>0</v>
      </c>
      <c r="H147" s="10">
        <v>0</v>
      </c>
      <c r="I147" s="10">
        <v>0</v>
      </c>
      <c r="J147" s="10">
        <v>0</v>
      </c>
      <c r="K147" s="6">
        <f t="shared" si="16"/>
        <v>-1</v>
      </c>
      <c r="L147" s="6" t="str">
        <f t="shared" si="15"/>
        <v>-</v>
      </c>
      <c r="M147" s="6" t="str">
        <f t="shared" si="15"/>
        <v>-</v>
      </c>
      <c r="N147" s="6">
        <f t="shared" si="15"/>
        <v>-1</v>
      </c>
    </row>
    <row r="148" spans="2:14" ht="15" thickBot="1" x14ac:dyDescent="0.25">
      <c r="B148" s="7" t="s">
        <v>68</v>
      </c>
      <c r="C148" s="10">
        <v>12</v>
      </c>
      <c r="D148" s="10">
        <v>0</v>
      </c>
      <c r="E148" s="10">
        <v>5</v>
      </c>
      <c r="F148" s="10">
        <v>17</v>
      </c>
      <c r="G148" s="10">
        <v>10</v>
      </c>
      <c r="H148" s="10">
        <v>0</v>
      </c>
      <c r="I148" s="10">
        <v>1</v>
      </c>
      <c r="J148" s="10">
        <v>11</v>
      </c>
      <c r="K148" s="6">
        <f t="shared" ref="K148" si="17">IF(C148=0,"-",(G148-C148)/C148)</f>
        <v>-0.16666666666666666</v>
      </c>
      <c r="L148" s="6" t="str">
        <f t="shared" ref="L148" si="18">IF(D148=0,"-",(H148-D148)/D148)</f>
        <v>-</v>
      </c>
      <c r="M148" s="6">
        <f t="shared" ref="M148" si="19">IF(E148=0,"-",(I148-E148)/E148)</f>
        <v>-0.8</v>
      </c>
      <c r="N148" s="6">
        <f t="shared" ref="N148" si="20">IF(F148=0,"-",(J148-F148)/F148)</f>
        <v>-0.35294117647058826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</v>
      </c>
      <c r="D149" s="6" t="str">
        <f t="shared" si="21"/>
        <v>-</v>
      </c>
      <c r="E149" s="6">
        <f t="shared" si="21"/>
        <v>0.4</v>
      </c>
      <c r="F149" s="6">
        <f t="shared" si="21"/>
        <v>0.2</v>
      </c>
      <c r="G149" s="6">
        <f t="shared" si="21"/>
        <v>0.77777777777777779</v>
      </c>
      <c r="H149" s="6" t="str">
        <f t="shared" si="21"/>
        <v>-</v>
      </c>
      <c r="I149" s="6">
        <f t="shared" si="21"/>
        <v>1</v>
      </c>
      <c r="J149" s="6">
        <f t="shared" si="21"/>
        <v>0.8</v>
      </c>
      <c r="K149" s="6">
        <f>IF(OR(C149="-",G149="-"),"-",(G149-C149)/C149)</f>
        <v>6.7777777777777777</v>
      </c>
      <c r="L149" s="6" t="str">
        <f t="shared" ref="L149:N150" si="22">IF(OR(D149="-",H149="-"),"-",(H149-D149)/D149)</f>
        <v>-</v>
      </c>
      <c r="M149" s="6">
        <f t="shared" si="22"/>
        <v>1.4999999999999998</v>
      </c>
      <c r="N149" s="6">
        <f t="shared" si="22"/>
        <v>3.0000000000000004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>
        <f t="shared" si="21"/>
        <v>1</v>
      </c>
      <c r="H150" s="6" t="str">
        <f t="shared" si="21"/>
        <v>-</v>
      </c>
      <c r="I150" s="6" t="str">
        <f t="shared" si="21"/>
        <v>-</v>
      </c>
      <c r="J150" s="6">
        <f t="shared" si="21"/>
        <v>1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10</v>
      </c>
      <c r="D157" s="19">
        <v>8</v>
      </c>
      <c r="E157" s="18">
        <f>IF(C157=0,"-",(D157-C157)/C157)</f>
        <v>-0.2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</v>
      </c>
      <c r="D158" s="19">
        <v>2</v>
      </c>
      <c r="E158" s="18">
        <f t="shared" ref="E158:E159" si="23">IF(C158=0,"-",(D158-C158)/C158)</f>
        <v>1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0.90909090909090906</v>
      </c>
      <c r="D160" s="18">
        <f>IF(D157=0,"-",D157/(D157+D158+D159))</f>
        <v>0.8</v>
      </c>
      <c r="E160" s="18">
        <f>IF(OR(C160="-",D160="-"),"-",(D160-C160)/C160)</f>
        <v>-0.11999999999999993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2</v>
      </c>
      <c r="D166" s="5">
        <v>3</v>
      </c>
      <c r="E166" s="6">
        <f>IF(C166=0,"-",(D166-C166)/C166)</f>
        <v>0.5</v>
      </c>
    </row>
    <row r="167" spans="2:14" ht="20.100000000000001" customHeight="1" thickBot="1" x14ac:dyDescent="0.25">
      <c r="B167" s="4" t="s">
        <v>41</v>
      </c>
      <c r="C167" s="5">
        <v>2</v>
      </c>
      <c r="D167" s="5">
        <v>2</v>
      </c>
      <c r="E167" s="6">
        <f t="shared" ref="E167:E168" si="24">IF(C167=0,"-",(D167-C167)/C167)</f>
        <v>0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0.66666666666666663</v>
      </c>
      <c r="E169" s="6">
        <f t="shared" ref="E169:E171" si="25">IF(OR(C169="-",D169="-"),"-",(D169-C169)/C169)</f>
        <v>-0.33333333333333337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1</v>
      </c>
      <c r="E170" s="6">
        <f t="shared" si="25"/>
        <v>0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3</v>
      </c>
      <c r="D178" s="5">
        <v>4</v>
      </c>
      <c r="E178" s="6">
        <f>IF(C178=0,"-",(D178-C178)/C178)</f>
        <v>0.33333333333333331</v>
      </c>
      <c r="H178" s="13"/>
    </row>
    <row r="179" spans="2:8" ht="15" thickBot="1" x14ac:dyDescent="0.25">
      <c r="B179" s="4" t="s">
        <v>43</v>
      </c>
      <c r="C179" s="5">
        <v>2</v>
      </c>
      <c r="D179" s="5">
        <v>2</v>
      </c>
      <c r="E179" s="6">
        <f t="shared" ref="E179:E185" si="26">IF(C179=0,"-",(D179-C179)/C179)</f>
        <v>0</v>
      </c>
      <c r="H179" s="13"/>
    </row>
    <row r="180" spans="2:8" ht="15" thickBot="1" x14ac:dyDescent="0.25">
      <c r="B180" s="4" t="s">
        <v>47</v>
      </c>
      <c r="C180" s="5">
        <v>0</v>
      </c>
      <c r="D180" s="5">
        <v>2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1</v>
      </c>
      <c r="D181" s="5">
        <v>0</v>
      </c>
      <c r="E181" s="6">
        <f t="shared" si="26"/>
        <v>-1</v>
      </c>
      <c r="H181" s="13"/>
    </row>
    <row r="182" spans="2:8" ht="15" thickBot="1" x14ac:dyDescent="0.25">
      <c r="B182" s="15" t="s">
        <v>79</v>
      </c>
      <c r="C182" s="5">
        <v>17</v>
      </c>
      <c r="D182" s="5">
        <v>15</v>
      </c>
      <c r="E182" s="6">
        <f t="shared" si="26"/>
        <v>-0.11764705882352941</v>
      </c>
      <c r="H182" s="13"/>
    </row>
    <row r="183" spans="2:8" ht="15" thickBot="1" x14ac:dyDescent="0.25">
      <c r="B183" s="4" t="s">
        <v>47</v>
      </c>
      <c r="C183" s="5">
        <v>12</v>
      </c>
      <c r="D183" s="5">
        <v>15</v>
      </c>
      <c r="E183" s="6">
        <f t="shared" si="26"/>
        <v>0.25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5</v>
      </c>
      <c r="D185" s="5">
        <v>0</v>
      </c>
      <c r="E185" s="6">
        <f t="shared" si="26"/>
        <v>-1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2</v>
      </c>
      <c r="D197" s="5">
        <v>2</v>
      </c>
      <c r="E197" s="6">
        <f t="shared" ref="E197:E200" si="27">IF(C197=0,"-",(D197-C197)/C197)</f>
        <v>0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2</v>
      </c>
      <c r="D199" s="5">
        <v>2</v>
      </c>
      <c r="E199" s="6">
        <f t="shared" si="27"/>
        <v>0</v>
      </c>
    </row>
    <row r="200" spans="2:5" ht="15" thickBot="1" x14ac:dyDescent="0.25">
      <c r="B200" s="4" t="s">
        <v>85</v>
      </c>
      <c r="C200" s="5">
        <v>2</v>
      </c>
      <c r="D200" s="5">
        <v>2</v>
      </c>
      <c r="E200" s="6">
        <f t="shared" si="27"/>
        <v>0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2</v>
      </c>
      <c r="D208" s="5">
        <v>2</v>
      </c>
      <c r="E208" s="6">
        <f t="shared" si="28"/>
        <v>0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2</v>
      </c>
      <c r="E209" s="6">
        <f t="shared" si="28"/>
        <v>1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0</v>
      </c>
      <c r="E210" s="6">
        <f t="shared" si="28"/>
        <v>-1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2</v>
      </c>
      <c r="D221" s="5">
        <v>4</v>
      </c>
      <c r="E221" s="6">
        <f t="shared" ref="E221:E223" si="30">IF(C221=0,"-",(D221-C221)/C221)</f>
        <v>1</v>
      </c>
    </row>
    <row r="222" spans="2:5" ht="15" thickBot="1" x14ac:dyDescent="0.25">
      <c r="B222" s="16" t="s">
        <v>92</v>
      </c>
      <c r="C222" s="5">
        <v>4</v>
      </c>
      <c r="D222" s="5">
        <v>2</v>
      </c>
      <c r="E222" s="6">
        <f t="shared" si="30"/>
        <v>-0.5</v>
      </c>
    </row>
    <row r="223" spans="2:5" ht="15" thickBot="1" x14ac:dyDescent="0.25">
      <c r="B223" s="16" t="s">
        <v>93</v>
      </c>
      <c r="C223" s="5">
        <v>0</v>
      </c>
      <c r="D223" s="5">
        <v>5</v>
      </c>
      <c r="E223" s="6" t="str">
        <f t="shared" si="30"/>
        <v>-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2º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1813</v>
      </c>
      <c r="D14" s="5">
        <v>1707</v>
      </c>
      <c r="E14" s="6">
        <f>IF(C14&gt;0,(D14-C14)/C14)</f>
        <v>-5.8466629895201322E-2</v>
      </c>
    </row>
    <row r="15" spans="1:5" ht="20.100000000000001" customHeight="1" thickBot="1" x14ac:dyDescent="0.25">
      <c r="B15" s="4" t="s">
        <v>17</v>
      </c>
      <c r="C15" s="5">
        <v>1811</v>
      </c>
      <c r="D15" s="5">
        <v>1678</v>
      </c>
      <c r="E15" s="6">
        <f t="shared" ref="E15:E25" si="0">IF(C15&gt;0,(D15-C15)/C15)</f>
        <v>-7.3440088348978472E-2</v>
      </c>
    </row>
    <row r="16" spans="1:5" ht="20.100000000000001" customHeight="1" thickBot="1" x14ac:dyDescent="0.25">
      <c r="B16" s="4" t="s">
        <v>18</v>
      </c>
      <c r="C16" s="5">
        <v>1450</v>
      </c>
      <c r="D16" s="5">
        <v>1329</v>
      </c>
      <c r="E16" s="6">
        <f t="shared" si="0"/>
        <v>-8.344827586206896E-2</v>
      </c>
    </row>
    <row r="17" spans="2:5" ht="20.100000000000001" customHeight="1" thickBot="1" x14ac:dyDescent="0.25">
      <c r="B17" s="4" t="s">
        <v>19</v>
      </c>
      <c r="C17" s="5">
        <v>361</v>
      </c>
      <c r="D17" s="5">
        <v>349</v>
      </c>
      <c r="E17" s="6">
        <f t="shared" si="0"/>
        <v>-3.3240997229916899E-2</v>
      </c>
    </row>
    <row r="18" spans="2:5" ht="20.100000000000001" customHeight="1" thickBot="1" x14ac:dyDescent="0.25">
      <c r="B18" s="4" t="s">
        <v>100</v>
      </c>
      <c r="C18" s="5">
        <v>6</v>
      </c>
      <c r="D18" s="5">
        <v>15</v>
      </c>
      <c r="E18" s="6">
        <f>IF(C18=0,"-",(D18-C18)/C18)</f>
        <v>1.5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4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0.19933738266151296</v>
      </c>
      <c r="D20" s="6">
        <f>D17/D15</f>
        <v>0.20798569725864124</v>
      </c>
      <c r="E20" s="6">
        <f t="shared" si="0"/>
        <v>4.3385312286424706E-2</v>
      </c>
    </row>
    <row r="21" spans="2:5" ht="30" customHeight="1" thickBot="1" x14ac:dyDescent="0.25">
      <c r="B21" s="4" t="s">
        <v>23</v>
      </c>
      <c r="C21" s="5">
        <v>97</v>
      </c>
      <c r="D21" s="5">
        <v>121</v>
      </c>
      <c r="E21" s="6">
        <f t="shared" si="0"/>
        <v>0.24742268041237114</v>
      </c>
    </row>
    <row r="22" spans="2:5" ht="20.100000000000001" customHeight="1" thickBot="1" x14ac:dyDescent="0.25">
      <c r="B22" s="4" t="s">
        <v>24</v>
      </c>
      <c r="C22" s="5">
        <v>77</v>
      </c>
      <c r="D22" s="5">
        <v>92</v>
      </c>
      <c r="E22" s="6">
        <f t="shared" si="0"/>
        <v>0.19480519480519481</v>
      </c>
    </row>
    <row r="23" spans="2:5" ht="20.100000000000001" customHeight="1" thickBot="1" x14ac:dyDescent="0.25">
      <c r="B23" s="4" t="s">
        <v>25</v>
      </c>
      <c r="C23" s="5">
        <v>20</v>
      </c>
      <c r="D23" s="5">
        <v>29</v>
      </c>
      <c r="E23" s="6">
        <f t="shared" si="0"/>
        <v>0.45</v>
      </c>
    </row>
    <row r="24" spans="2:5" ht="20.100000000000001" customHeight="1" thickBot="1" x14ac:dyDescent="0.25">
      <c r="B24" s="4" t="s">
        <v>21</v>
      </c>
      <c r="C24" s="6">
        <f>C23/C21</f>
        <v>0.20618556701030927</v>
      </c>
      <c r="D24" s="6">
        <f t="shared" ref="D24" si="1">D23/D21</f>
        <v>0.23966942148760331</v>
      </c>
      <c r="E24" s="6">
        <f t="shared" si="0"/>
        <v>0.16239669421487612</v>
      </c>
    </row>
    <row r="25" spans="2:5" ht="20.100000000000001" customHeight="1" thickBot="1" x14ac:dyDescent="0.25">
      <c r="B25" s="7" t="s">
        <v>26</v>
      </c>
      <c r="C25" s="6">
        <v>0.12975047214556126</v>
      </c>
      <c r="D25" s="6">
        <v>0.11979296805282884</v>
      </c>
      <c r="E25" s="6">
        <f t="shared" si="0"/>
        <v>-7.6743490239954928E-2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486</v>
      </c>
      <c r="D34" s="5">
        <v>477</v>
      </c>
      <c r="E34" s="6">
        <f>IF(C34&gt;0,(D34-C34)/C34,"-")</f>
        <v>-1.8518518518518517E-2</v>
      </c>
    </row>
    <row r="35" spans="2:5" ht="20.100000000000001" customHeight="1" thickBot="1" x14ac:dyDescent="0.25">
      <c r="B35" s="4" t="s">
        <v>29</v>
      </c>
      <c r="C35" s="5">
        <v>1</v>
      </c>
      <c r="D35" s="5">
        <v>1</v>
      </c>
      <c r="E35" s="6">
        <f t="shared" ref="E35:E37" si="2">IF(C35&gt;0,(D35-C35)/C35,"-")</f>
        <v>0</v>
      </c>
    </row>
    <row r="36" spans="2:5" ht="20.100000000000001" customHeight="1" thickBot="1" x14ac:dyDescent="0.25">
      <c r="B36" s="4" t="s">
        <v>28</v>
      </c>
      <c r="C36" s="5">
        <v>344</v>
      </c>
      <c r="D36" s="5">
        <v>332</v>
      </c>
      <c r="E36" s="6">
        <f t="shared" si="2"/>
        <v>-3.4883720930232558E-2</v>
      </c>
    </row>
    <row r="37" spans="2:5" ht="20.100000000000001" customHeight="1" thickBot="1" x14ac:dyDescent="0.25">
      <c r="B37" s="4" t="s">
        <v>30</v>
      </c>
      <c r="C37" s="5">
        <v>141</v>
      </c>
      <c r="D37" s="5">
        <v>144</v>
      </c>
      <c r="E37" s="6">
        <f t="shared" si="2"/>
        <v>2.1276595744680851E-2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214</v>
      </c>
      <c r="D44" s="5">
        <v>252</v>
      </c>
      <c r="E44" s="6">
        <f>IF(C44&gt;0,(D44-C44)/C44,"-")</f>
        <v>0.17757009345794392</v>
      </c>
    </row>
    <row r="45" spans="2:5" ht="20.100000000000001" customHeight="1" thickBot="1" x14ac:dyDescent="0.25">
      <c r="B45" s="4" t="s">
        <v>34</v>
      </c>
      <c r="C45" s="5">
        <v>36</v>
      </c>
      <c r="D45" s="5">
        <v>25</v>
      </c>
      <c r="E45" s="6">
        <f t="shared" ref="E45:E51" si="3">IF(C45&gt;0,(D45-C45)/C45,"-")</f>
        <v>-0.30555555555555558</v>
      </c>
    </row>
    <row r="46" spans="2:5" ht="20.100000000000001" customHeight="1" thickBot="1" x14ac:dyDescent="0.25">
      <c r="B46" s="4" t="s">
        <v>31</v>
      </c>
      <c r="C46" s="5">
        <v>17</v>
      </c>
      <c r="D46" s="5">
        <v>15</v>
      </c>
      <c r="E46" s="6">
        <f t="shared" si="3"/>
        <v>-0.11764705882352941</v>
      </c>
    </row>
    <row r="47" spans="2:5" ht="20.100000000000001" customHeight="1" thickBot="1" x14ac:dyDescent="0.25">
      <c r="B47" s="4" t="s">
        <v>32</v>
      </c>
      <c r="C47" s="5">
        <v>610</v>
      </c>
      <c r="D47" s="5">
        <v>639</v>
      </c>
      <c r="E47" s="6">
        <f t="shared" si="3"/>
        <v>4.7540983606557376E-2</v>
      </c>
    </row>
    <row r="48" spans="2:5" ht="20.100000000000001" customHeight="1" thickBot="1" x14ac:dyDescent="0.25">
      <c r="B48" s="4" t="s">
        <v>35</v>
      </c>
      <c r="C48" s="5">
        <v>267</v>
      </c>
      <c r="D48" s="5">
        <v>342</v>
      </c>
      <c r="E48" s="6">
        <f t="shared" si="3"/>
        <v>0.2808988764044944</v>
      </c>
    </row>
    <row r="49" spans="2:5" ht="20.100000000000001" customHeight="1" thickBot="1" x14ac:dyDescent="0.25">
      <c r="B49" s="4" t="s">
        <v>67</v>
      </c>
      <c r="C49" s="5">
        <v>114</v>
      </c>
      <c r="D49" s="5">
        <v>191</v>
      </c>
      <c r="E49" s="6">
        <f t="shared" si="3"/>
        <v>0.67543859649122806</v>
      </c>
    </row>
    <row r="50" spans="2:5" ht="20.100000000000001" customHeight="1" collapsed="1" thickBot="1" x14ac:dyDescent="0.25">
      <c r="B50" s="4" t="s">
        <v>36</v>
      </c>
      <c r="C50" s="6">
        <f>C44/(C44+C45)</f>
        <v>0.85599999999999998</v>
      </c>
      <c r="D50" s="6">
        <f>D44/(D44+D45)</f>
        <v>0.90974729241877261</v>
      </c>
      <c r="E50" s="6">
        <f t="shared" si="3"/>
        <v>6.2788893012584848E-2</v>
      </c>
    </row>
    <row r="51" spans="2:5" ht="20.100000000000001" customHeight="1" thickBot="1" x14ac:dyDescent="0.25">
      <c r="B51" s="4" t="s">
        <v>37</v>
      </c>
      <c r="C51" s="6">
        <f>C47/(C46+C47)</f>
        <v>0.97288676236044658</v>
      </c>
      <c r="D51" s="6">
        <f t="shared" ref="D51" si="4">D47/(D46+D47)</f>
        <v>0.97706422018348627</v>
      </c>
      <c r="E51" s="6">
        <f t="shared" si="3"/>
        <v>4.2938787787637446E-3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250</v>
      </c>
      <c r="D58" s="5">
        <v>277</v>
      </c>
      <c r="E58" s="6">
        <f>IF(C58&gt;0,(D58-C58)/C58,"-")</f>
        <v>0.108</v>
      </c>
    </row>
    <row r="59" spans="2:5" ht="20.100000000000001" customHeight="1" thickBot="1" x14ac:dyDescent="0.25">
      <c r="B59" s="4" t="s">
        <v>41</v>
      </c>
      <c r="C59" s="5">
        <v>178</v>
      </c>
      <c r="D59" s="5">
        <v>201</v>
      </c>
      <c r="E59" s="6">
        <f t="shared" ref="E59:E63" si="5">IF(C59&gt;0,(D59-C59)/C59,"-")</f>
        <v>0.12921348314606743</v>
      </c>
    </row>
    <row r="60" spans="2:5" ht="20.100000000000001" customHeight="1" thickBot="1" x14ac:dyDescent="0.25">
      <c r="B60" s="4" t="s">
        <v>42</v>
      </c>
      <c r="C60" s="5">
        <v>36</v>
      </c>
      <c r="D60" s="5">
        <v>51</v>
      </c>
      <c r="E60" s="6">
        <f t="shared" si="5"/>
        <v>0.41666666666666669</v>
      </c>
    </row>
    <row r="61" spans="2:5" ht="20.100000000000001" customHeight="1" collapsed="1" thickBot="1" x14ac:dyDescent="0.25">
      <c r="B61" s="4" t="s">
        <v>98</v>
      </c>
      <c r="C61" s="6">
        <f>(C59+C60)/C58</f>
        <v>0.85599999999999998</v>
      </c>
      <c r="D61" s="6">
        <f>(D59+D60)/D58</f>
        <v>0.90974729241877261</v>
      </c>
      <c r="E61" s="6">
        <f t="shared" si="5"/>
        <v>6.2788893012584848E-2</v>
      </c>
    </row>
    <row r="62" spans="2:5" ht="20.100000000000001" customHeight="1" thickBot="1" x14ac:dyDescent="0.25">
      <c r="B62" s="4" t="s">
        <v>39</v>
      </c>
      <c r="C62" s="6">
        <v>0.83177570093457942</v>
      </c>
      <c r="D62" s="6">
        <v>0.92201834862385323</v>
      </c>
      <c r="E62" s="6">
        <f t="shared" si="5"/>
        <v>0.10849396969384605</v>
      </c>
    </row>
    <row r="63" spans="2:5" ht="20.100000000000001" customHeight="1" thickBot="1" x14ac:dyDescent="0.25">
      <c r="B63" s="4" t="s">
        <v>40</v>
      </c>
      <c r="C63" s="6">
        <v>1</v>
      </c>
      <c r="D63" s="6">
        <v>0.86440677966101698</v>
      </c>
      <c r="E63" s="6">
        <f t="shared" si="5"/>
        <v>-0.13559322033898302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2076</v>
      </c>
      <c r="D70" s="5">
        <v>2030</v>
      </c>
      <c r="E70" s="6">
        <f>IF(C70&gt;0,(D70-C70)/C70,"-")</f>
        <v>-2.2157996146435453E-2</v>
      </c>
    </row>
    <row r="71" spans="2:5" ht="20.100000000000001" customHeight="1" thickBot="1" x14ac:dyDescent="0.25">
      <c r="B71" s="4" t="s">
        <v>45</v>
      </c>
      <c r="C71" s="5">
        <v>512</v>
      </c>
      <c r="D71" s="5">
        <v>636</v>
      </c>
      <c r="E71" s="6">
        <f t="shared" ref="E71:E77" si="6">IF(C71&gt;0,(D71-C71)/C71,"-")</f>
        <v>0.2421875</v>
      </c>
    </row>
    <row r="72" spans="2:5" ht="20.100000000000001" customHeight="1" thickBot="1" x14ac:dyDescent="0.25">
      <c r="B72" s="4" t="s">
        <v>43</v>
      </c>
      <c r="C72" s="5">
        <v>5</v>
      </c>
      <c r="D72" s="5">
        <v>5</v>
      </c>
      <c r="E72" s="6">
        <f t="shared" si="6"/>
        <v>0</v>
      </c>
    </row>
    <row r="73" spans="2:5" ht="20.100000000000001" customHeight="1" thickBot="1" x14ac:dyDescent="0.25">
      <c r="B73" s="4" t="s">
        <v>46</v>
      </c>
      <c r="C73" s="5">
        <v>1137</v>
      </c>
      <c r="D73" s="5">
        <v>961</v>
      </c>
      <c r="E73" s="6">
        <f t="shared" si="6"/>
        <v>-0.15479331574318381</v>
      </c>
    </row>
    <row r="74" spans="2:5" ht="20.100000000000001" customHeight="1" thickBot="1" x14ac:dyDescent="0.25">
      <c r="B74" s="4" t="s">
        <v>47</v>
      </c>
      <c r="C74" s="5">
        <v>298</v>
      </c>
      <c r="D74" s="5">
        <v>342</v>
      </c>
      <c r="E74" s="6">
        <f t="shared" si="6"/>
        <v>0.1476510067114094</v>
      </c>
    </row>
    <row r="75" spans="2:5" ht="20.100000000000001" customHeight="1" thickBot="1" x14ac:dyDescent="0.25">
      <c r="B75" s="4" t="s">
        <v>48</v>
      </c>
      <c r="C75" s="5">
        <v>121</v>
      </c>
      <c r="D75" s="5">
        <v>85</v>
      </c>
      <c r="E75" s="6">
        <f t="shared" si="6"/>
        <v>-0.2975206611570248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3</v>
      </c>
      <c r="D77" s="5">
        <v>1</v>
      </c>
      <c r="E77" s="6">
        <f t="shared" si="6"/>
        <v>-0.66666666666666663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173</v>
      </c>
      <c r="D90" s="5">
        <v>197</v>
      </c>
      <c r="E90" s="6">
        <f>IF(C90&gt;0,(D90-C90)/C90,"-")</f>
        <v>0.13872832369942195</v>
      </c>
    </row>
    <row r="91" spans="2:5" ht="29.25" thickBot="1" x14ac:dyDescent="0.25">
      <c r="B91" s="4" t="s">
        <v>52</v>
      </c>
      <c r="C91" s="5">
        <v>108</v>
      </c>
      <c r="D91" s="5">
        <v>94</v>
      </c>
      <c r="E91" s="6">
        <f t="shared" ref="E91:E93" si="7">IF(C91&gt;0,(D91-C91)/C91,"-")</f>
        <v>-0.12962962962962962</v>
      </c>
    </row>
    <row r="92" spans="2:5" ht="29.25" customHeight="1" thickBot="1" x14ac:dyDescent="0.25">
      <c r="B92" s="4" t="s">
        <v>53</v>
      </c>
      <c r="C92" s="5">
        <v>58</v>
      </c>
      <c r="D92" s="5">
        <v>91</v>
      </c>
      <c r="E92" s="6">
        <f t="shared" si="7"/>
        <v>0.56896551724137934</v>
      </c>
    </row>
    <row r="93" spans="2:5" ht="29.25" customHeight="1" thickBot="1" x14ac:dyDescent="0.25">
      <c r="B93" s="4" t="s">
        <v>54</v>
      </c>
      <c r="C93" s="6">
        <f>(C90+C91)/(C90+C91+C92)</f>
        <v>0.82890855457227142</v>
      </c>
      <c r="D93" s="6">
        <f>(D90+D91)/(D90+D91+D92)</f>
        <v>0.76178010471204194</v>
      </c>
      <c r="E93" s="6">
        <f t="shared" si="7"/>
        <v>-8.0984144137429867E-2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339</v>
      </c>
      <c r="D100" s="5">
        <v>383</v>
      </c>
      <c r="E100" s="6">
        <f>IF(C100&gt;0,(D100-C100)/C100,"-")</f>
        <v>0.12979351032448377</v>
      </c>
    </row>
    <row r="101" spans="2:5" ht="20.100000000000001" customHeight="1" thickBot="1" x14ac:dyDescent="0.25">
      <c r="B101" s="4" t="s">
        <v>41</v>
      </c>
      <c r="C101" s="5">
        <v>246</v>
      </c>
      <c r="D101" s="5">
        <v>262</v>
      </c>
      <c r="E101" s="6">
        <f t="shared" ref="E101:E105" si="8">IF(C101&gt;0,(D101-C101)/C101,"-")</f>
        <v>6.5040650406504072E-2</v>
      </c>
    </row>
    <row r="102" spans="2:5" ht="20.100000000000001" customHeight="1" thickBot="1" x14ac:dyDescent="0.25">
      <c r="B102" s="4" t="s">
        <v>42</v>
      </c>
      <c r="C102" s="5">
        <v>35</v>
      </c>
      <c r="D102" s="5">
        <v>30</v>
      </c>
      <c r="E102" s="6">
        <f t="shared" si="8"/>
        <v>-0.14285714285714285</v>
      </c>
    </row>
    <row r="103" spans="2:5" ht="20.100000000000001" customHeight="1" thickBot="1" x14ac:dyDescent="0.25">
      <c r="B103" s="4" t="s">
        <v>98</v>
      </c>
      <c r="C103" s="6">
        <f>(C101+C102)/C100</f>
        <v>0.82890855457227142</v>
      </c>
      <c r="D103" s="6">
        <f>(D101+D102)/D100</f>
        <v>0.76240208877284599</v>
      </c>
      <c r="E103" s="6">
        <f t="shared" si="8"/>
        <v>-8.0233779024929605E-2</v>
      </c>
    </row>
    <row r="104" spans="2:5" ht="20.100000000000001" customHeight="1" thickBot="1" x14ac:dyDescent="0.25">
      <c r="B104" s="4" t="s">
        <v>39</v>
      </c>
      <c r="C104" s="6">
        <v>0.82550335570469802</v>
      </c>
      <c r="D104" s="6">
        <v>0.76384839650145775</v>
      </c>
      <c r="E104" s="6">
        <f t="shared" si="8"/>
        <v>-7.468771480717723E-2</v>
      </c>
    </row>
    <row r="105" spans="2:5" ht="20.100000000000001" customHeight="1" thickBot="1" x14ac:dyDescent="0.25">
      <c r="B105" s="4" t="s">
        <v>40</v>
      </c>
      <c r="C105" s="6">
        <v>0.85365853658536583</v>
      </c>
      <c r="D105" s="6">
        <v>0.75</v>
      </c>
      <c r="E105" s="6">
        <f t="shared" si="8"/>
        <v>-0.12142857142857141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375</v>
      </c>
      <c r="D112" s="5">
        <v>401</v>
      </c>
      <c r="E112" s="6">
        <f>IF(C112&gt;0,(D112-C112)/C112,"-")</f>
        <v>6.933333333333333E-2</v>
      </c>
    </row>
    <row r="113" spans="2:14" ht="15" thickBot="1" x14ac:dyDescent="0.25">
      <c r="B113" s="4" t="s">
        <v>56</v>
      </c>
      <c r="C113" s="5">
        <v>247</v>
      </c>
      <c r="D113" s="5">
        <v>295</v>
      </c>
      <c r="E113" s="6">
        <f t="shared" ref="E113:E114" si="9">IF(C113&gt;0,(D113-C113)/C113,"-")</f>
        <v>0.19433198380566802</v>
      </c>
    </row>
    <row r="114" spans="2:14" ht="15" thickBot="1" x14ac:dyDescent="0.25">
      <c r="B114" s="4" t="s">
        <v>57</v>
      </c>
      <c r="C114" s="5">
        <v>128</v>
      </c>
      <c r="D114" s="5">
        <v>106</v>
      </c>
      <c r="E114" s="6">
        <f t="shared" si="9"/>
        <v>-0.171875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3</v>
      </c>
      <c r="D128" s="10">
        <v>0</v>
      </c>
      <c r="E128" s="10">
        <v>0</v>
      </c>
      <c r="F128" s="10">
        <v>3</v>
      </c>
      <c r="G128" s="10">
        <v>4</v>
      </c>
      <c r="H128" s="10">
        <v>1</v>
      </c>
      <c r="I128" s="10">
        <v>0</v>
      </c>
      <c r="J128" s="10">
        <v>5</v>
      </c>
      <c r="K128" s="6">
        <f>IF(C128=0,"-",(G128-C128)/C128)</f>
        <v>0.33333333333333331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0.66666666666666663</v>
      </c>
    </row>
    <row r="129" spans="2:14" ht="15" thickBot="1" x14ac:dyDescent="0.25">
      <c r="B129" s="4" t="s">
        <v>64</v>
      </c>
      <c r="C129" s="10">
        <v>1</v>
      </c>
      <c r="D129" s="10">
        <v>0</v>
      </c>
      <c r="E129" s="10">
        <v>0</v>
      </c>
      <c r="F129" s="10">
        <v>1</v>
      </c>
      <c r="G129" s="10">
        <v>1</v>
      </c>
      <c r="H129" s="10">
        <v>0</v>
      </c>
      <c r="I129" s="10">
        <v>0</v>
      </c>
      <c r="J129" s="10">
        <v>1</v>
      </c>
      <c r="K129" s="6">
        <f t="shared" ref="K129:K133" si="11">IF(C129=0,"-",(G129-C129)/C129)</f>
        <v>0</v>
      </c>
      <c r="L129" s="6" t="str">
        <f t="shared" si="10"/>
        <v>-</v>
      </c>
      <c r="M129" s="6" t="str">
        <f t="shared" si="10"/>
        <v>-</v>
      </c>
      <c r="N129" s="6">
        <f t="shared" si="10"/>
        <v>0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1</v>
      </c>
      <c r="D132" s="10">
        <v>0</v>
      </c>
      <c r="E132" s="10">
        <v>0</v>
      </c>
      <c r="F132" s="10">
        <v>1</v>
      </c>
      <c r="G132" s="10">
        <v>0</v>
      </c>
      <c r="H132" s="10">
        <v>0</v>
      </c>
      <c r="I132" s="10">
        <v>0</v>
      </c>
      <c r="J132" s="10">
        <v>0</v>
      </c>
      <c r="K132" s="6">
        <f t="shared" si="11"/>
        <v>-1</v>
      </c>
      <c r="L132" s="6" t="str">
        <f t="shared" si="10"/>
        <v>-</v>
      </c>
      <c r="M132" s="6" t="str">
        <f t="shared" si="10"/>
        <v>-</v>
      </c>
      <c r="N132" s="6">
        <f t="shared" si="10"/>
        <v>-1</v>
      </c>
    </row>
    <row r="133" spans="2:14" ht="15" thickBot="1" x14ac:dyDescent="0.25">
      <c r="B133" s="4" t="s">
        <v>68</v>
      </c>
      <c r="C133" s="10">
        <v>5</v>
      </c>
      <c r="D133" s="10">
        <v>0</v>
      </c>
      <c r="E133" s="10">
        <v>0</v>
      </c>
      <c r="F133" s="10">
        <v>5</v>
      </c>
      <c r="G133" s="10">
        <v>5</v>
      </c>
      <c r="H133" s="10">
        <v>1</v>
      </c>
      <c r="I133" s="10">
        <v>0</v>
      </c>
      <c r="J133" s="10">
        <v>6</v>
      </c>
      <c r="K133" s="6">
        <f t="shared" si="11"/>
        <v>0</v>
      </c>
      <c r="L133" s="6" t="str">
        <f t="shared" si="10"/>
        <v>-</v>
      </c>
      <c r="M133" s="6" t="str">
        <f t="shared" si="10"/>
        <v>-</v>
      </c>
      <c r="N133" s="6">
        <f t="shared" si="10"/>
        <v>0.2</v>
      </c>
    </row>
    <row r="134" spans="2:14" ht="15" thickBot="1" x14ac:dyDescent="0.25">
      <c r="B134" s="4" t="s">
        <v>36</v>
      </c>
      <c r="C134" s="6">
        <f>IF(C128=0,"-",C128/(C128+C129))</f>
        <v>0.75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0.75</v>
      </c>
      <c r="G134" s="6">
        <f t="shared" si="12"/>
        <v>0.8</v>
      </c>
      <c r="H134" s="6">
        <f t="shared" si="12"/>
        <v>1</v>
      </c>
      <c r="I134" s="6" t="str">
        <f t="shared" si="12"/>
        <v>-</v>
      </c>
      <c r="J134" s="6">
        <f t="shared" si="12"/>
        <v>0.83333333333333337</v>
      </c>
      <c r="K134" s="6">
        <f>IF(OR(C134="-",G134="-"),"-",(G134-C134)/C134)</f>
        <v>6.6666666666666721E-2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0.11111111111111116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10</v>
      </c>
      <c r="D143" s="10">
        <v>0</v>
      </c>
      <c r="E143" s="10">
        <v>0</v>
      </c>
      <c r="F143" s="10">
        <v>10</v>
      </c>
      <c r="G143" s="10">
        <v>10</v>
      </c>
      <c r="H143" s="10">
        <v>0</v>
      </c>
      <c r="I143" s="10">
        <v>1</v>
      </c>
      <c r="J143" s="10">
        <v>11</v>
      </c>
      <c r="K143" s="6">
        <f>IF(C143=0,"-",(G143-C143)/C143)</f>
        <v>0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0.1</v>
      </c>
    </row>
    <row r="144" spans="2:14" ht="15" thickBot="1" x14ac:dyDescent="0.25">
      <c r="B144" s="4" t="s">
        <v>72</v>
      </c>
      <c r="C144" s="10">
        <v>2</v>
      </c>
      <c r="D144" s="10">
        <v>0</v>
      </c>
      <c r="E144" s="10">
        <v>1</v>
      </c>
      <c r="F144" s="10">
        <v>3</v>
      </c>
      <c r="G144" s="10">
        <v>1</v>
      </c>
      <c r="H144" s="10">
        <v>0</v>
      </c>
      <c r="I144" s="10">
        <v>4</v>
      </c>
      <c r="J144" s="10">
        <v>5</v>
      </c>
      <c r="K144" s="6">
        <f t="shared" ref="K144:K147" si="16">IF(C144=0,"-",(G144-C144)/C144)</f>
        <v>-0.5</v>
      </c>
      <c r="L144" s="6" t="str">
        <f t="shared" si="15"/>
        <v>-</v>
      </c>
      <c r="M144" s="6">
        <f t="shared" si="15"/>
        <v>3</v>
      </c>
      <c r="N144" s="6">
        <f t="shared" si="15"/>
        <v>0.66666666666666663</v>
      </c>
    </row>
    <row r="145" spans="2:14" ht="15" thickBot="1" x14ac:dyDescent="0.25">
      <c r="B145" s="4" t="s">
        <v>73</v>
      </c>
      <c r="C145" s="10">
        <v>62</v>
      </c>
      <c r="D145" s="10">
        <v>0</v>
      </c>
      <c r="E145" s="10">
        <v>4</v>
      </c>
      <c r="F145" s="10">
        <v>66</v>
      </c>
      <c r="G145" s="10">
        <v>32</v>
      </c>
      <c r="H145" s="10">
        <v>0</v>
      </c>
      <c r="I145" s="10">
        <v>3</v>
      </c>
      <c r="J145" s="10">
        <v>35</v>
      </c>
      <c r="K145" s="6">
        <f t="shared" si="16"/>
        <v>-0.4838709677419355</v>
      </c>
      <c r="L145" s="6" t="str">
        <f t="shared" si="15"/>
        <v>-</v>
      </c>
      <c r="M145" s="6">
        <f t="shared" si="15"/>
        <v>-0.25</v>
      </c>
      <c r="N145" s="6">
        <f t="shared" si="15"/>
        <v>-0.46969696969696972</v>
      </c>
    </row>
    <row r="146" spans="2:14" ht="15" thickBot="1" x14ac:dyDescent="0.25">
      <c r="B146" s="4" t="s">
        <v>74</v>
      </c>
      <c r="C146" s="10">
        <v>7</v>
      </c>
      <c r="D146" s="10">
        <v>0</v>
      </c>
      <c r="E146" s="10">
        <v>0</v>
      </c>
      <c r="F146" s="10">
        <v>7</v>
      </c>
      <c r="G146" s="10">
        <v>8</v>
      </c>
      <c r="H146" s="10">
        <v>0</v>
      </c>
      <c r="I146" s="10">
        <v>3</v>
      </c>
      <c r="J146" s="10">
        <v>11</v>
      </c>
      <c r="K146" s="6">
        <f t="shared" si="16"/>
        <v>0.14285714285714285</v>
      </c>
      <c r="L146" s="6" t="str">
        <f t="shared" si="15"/>
        <v>-</v>
      </c>
      <c r="M146" s="6" t="str">
        <f t="shared" si="15"/>
        <v>-</v>
      </c>
      <c r="N146" s="6">
        <f t="shared" si="15"/>
        <v>0.5714285714285714</v>
      </c>
    </row>
    <row r="147" spans="2:14" ht="15" thickBot="1" x14ac:dyDescent="0.25">
      <c r="B147" s="4" t="s">
        <v>75</v>
      </c>
      <c r="C147" s="10">
        <v>1</v>
      </c>
      <c r="D147" s="10">
        <v>0</v>
      </c>
      <c r="E147" s="10">
        <v>0</v>
      </c>
      <c r="F147" s="10">
        <v>1</v>
      </c>
      <c r="G147" s="10">
        <v>3</v>
      </c>
      <c r="H147" s="10">
        <v>0</v>
      </c>
      <c r="I147" s="10">
        <v>0</v>
      </c>
      <c r="J147" s="10">
        <v>3</v>
      </c>
      <c r="K147" s="6">
        <f t="shared" si="16"/>
        <v>2</v>
      </c>
      <c r="L147" s="6" t="str">
        <f t="shared" si="15"/>
        <v>-</v>
      </c>
      <c r="M147" s="6" t="str">
        <f t="shared" si="15"/>
        <v>-</v>
      </c>
      <c r="N147" s="6">
        <f t="shared" si="15"/>
        <v>2</v>
      </c>
    </row>
    <row r="148" spans="2:14" ht="15" thickBot="1" x14ac:dyDescent="0.25">
      <c r="B148" s="7" t="s">
        <v>68</v>
      </c>
      <c r="C148" s="10">
        <v>82</v>
      </c>
      <c r="D148" s="10">
        <v>0</v>
      </c>
      <c r="E148" s="10">
        <v>5</v>
      </c>
      <c r="F148" s="10">
        <v>87</v>
      </c>
      <c r="G148" s="10">
        <v>54</v>
      </c>
      <c r="H148" s="10">
        <v>0</v>
      </c>
      <c r="I148" s="10">
        <v>11</v>
      </c>
      <c r="J148" s="10">
        <v>65</v>
      </c>
      <c r="K148" s="6">
        <f t="shared" ref="K148" si="17">IF(C148=0,"-",(G148-C148)/C148)</f>
        <v>-0.34146341463414637</v>
      </c>
      <c r="L148" s="6" t="str">
        <f t="shared" ref="L148" si="18">IF(D148=0,"-",(H148-D148)/D148)</f>
        <v>-</v>
      </c>
      <c r="M148" s="6">
        <f t="shared" ref="M148" si="19">IF(E148=0,"-",(I148-E148)/E148)</f>
        <v>1.2</v>
      </c>
      <c r="N148" s="6">
        <f t="shared" ref="N148" si="20">IF(F148=0,"-",(J148-F148)/F148)</f>
        <v>-0.25287356321839083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0.1388888888888889</v>
      </c>
      <c r="D149" s="6" t="str">
        <f t="shared" si="21"/>
        <v>-</v>
      </c>
      <c r="E149" s="6" t="str">
        <f t="shared" si="21"/>
        <v>-</v>
      </c>
      <c r="F149" s="6">
        <f t="shared" si="21"/>
        <v>0.13157894736842105</v>
      </c>
      <c r="G149" s="6">
        <f t="shared" si="21"/>
        <v>0.23809523809523808</v>
      </c>
      <c r="H149" s="6" t="str">
        <f t="shared" si="21"/>
        <v>-</v>
      </c>
      <c r="I149" s="6">
        <f t="shared" si="21"/>
        <v>0.25</v>
      </c>
      <c r="J149" s="6">
        <f t="shared" si="21"/>
        <v>0.2391304347826087</v>
      </c>
      <c r="K149" s="6">
        <f>IF(OR(C149="-",G149="-"),"-",(G149-C149)/C149)</f>
        <v>0.71428571428571408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0.81739130434782625</v>
      </c>
    </row>
    <row r="150" spans="2:14" ht="29.25" thickBot="1" x14ac:dyDescent="0.25">
      <c r="B150" s="7" t="s">
        <v>77</v>
      </c>
      <c r="C150" s="6">
        <f t="shared" si="21"/>
        <v>0.22222222222222221</v>
      </c>
      <c r="D150" s="6" t="str">
        <f t="shared" si="21"/>
        <v>-</v>
      </c>
      <c r="E150" s="6">
        <f t="shared" si="21"/>
        <v>1</v>
      </c>
      <c r="F150" s="6">
        <f t="shared" si="21"/>
        <v>0.3</v>
      </c>
      <c r="G150" s="6">
        <f t="shared" si="21"/>
        <v>0.1111111111111111</v>
      </c>
      <c r="H150" s="6" t="str">
        <f t="shared" si="21"/>
        <v>-</v>
      </c>
      <c r="I150" s="6">
        <f t="shared" si="21"/>
        <v>0.5714285714285714</v>
      </c>
      <c r="J150" s="6">
        <f t="shared" si="21"/>
        <v>0.3125</v>
      </c>
      <c r="K150" s="6">
        <f>IF(OR(C150="-",G150="-"),"-",(G150-C150)/C150)</f>
        <v>-0.5</v>
      </c>
      <c r="L150" s="6" t="str">
        <f t="shared" si="22"/>
        <v>-</v>
      </c>
      <c r="M150" s="6">
        <f t="shared" si="22"/>
        <v>-0.4285714285714286</v>
      </c>
      <c r="N150" s="6">
        <f t="shared" si="22"/>
        <v>4.1666666666666706E-2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67</v>
      </c>
      <c r="D157" s="19">
        <v>43</v>
      </c>
      <c r="E157" s="18">
        <f>IF(C157=0,"-",(D157-C157)/C157)</f>
        <v>-0.35820895522388058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13</v>
      </c>
      <c r="D158" s="19">
        <v>10</v>
      </c>
      <c r="E158" s="18">
        <f t="shared" ref="E158:E159" si="23">IF(C158=0,"-",(D158-C158)/C158)</f>
        <v>-0.23076923076923078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2</v>
      </c>
      <c r="D159" s="19">
        <v>1</v>
      </c>
      <c r="E159" s="18">
        <f t="shared" si="23"/>
        <v>-0.5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0.81707317073170727</v>
      </c>
      <c r="D160" s="18">
        <f>IF(D157=0,"-",D157/(D157+D158+D159))</f>
        <v>0.79629629629629628</v>
      </c>
      <c r="E160" s="18">
        <f>IF(OR(C160="-",D160="-"),"-",(D160-C160)/C160)</f>
        <v>-2.5428413488114938E-2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4</v>
      </c>
      <c r="D166" s="5">
        <v>6</v>
      </c>
      <c r="E166" s="6">
        <f>IF(C166=0,"-",(D166-C166)/C166)</f>
        <v>0.5</v>
      </c>
    </row>
    <row r="167" spans="2:14" ht="20.100000000000001" customHeight="1" thickBot="1" x14ac:dyDescent="0.25">
      <c r="B167" s="4" t="s">
        <v>41</v>
      </c>
      <c r="C167" s="5">
        <v>3</v>
      </c>
      <c r="D167" s="5">
        <v>5</v>
      </c>
      <c r="E167" s="6">
        <f t="shared" ref="E167:E168" si="24">IF(C167=0,"-",(D167-C167)/C167)</f>
        <v>0.66666666666666663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0.75</v>
      </c>
      <c r="D169" s="6">
        <f>IF(D166=0,"-",(D167+D168)/D166)</f>
        <v>0.83333333333333337</v>
      </c>
      <c r="E169" s="6">
        <f t="shared" ref="E169:E171" si="25">IF(OR(C169="-",D169="-"),"-",(D169-C169)/C169)</f>
        <v>0.11111111111111116</v>
      </c>
    </row>
    <row r="170" spans="2:14" ht="20.100000000000001" customHeight="1" thickBot="1" x14ac:dyDescent="0.25">
      <c r="B170" s="4" t="s">
        <v>39</v>
      </c>
      <c r="C170" s="6">
        <v>0.75</v>
      </c>
      <c r="D170" s="6">
        <v>0.83333333333333337</v>
      </c>
      <c r="E170" s="6">
        <f t="shared" si="25"/>
        <v>0.11111111111111116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0</v>
      </c>
      <c r="D178" s="5">
        <v>7</v>
      </c>
      <c r="E178" s="6" t="str">
        <f>IF(C178=0,"-",(D178-C178)/C178)</f>
        <v>-</v>
      </c>
      <c r="H178" s="13"/>
    </row>
    <row r="179" spans="2:8" ht="15" thickBot="1" x14ac:dyDescent="0.25">
      <c r="B179" s="4" t="s">
        <v>43</v>
      </c>
      <c r="C179" s="5">
        <v>0</v>
      </c>
      <c r="D179" s="5">
        <v>6</v>
      </c>
      <c r="E179" s="6" t="str">
        <f t="shared" ref="E179:E185" si="26">IF(C179=0,"-",(D179-C179)/C179)</f>
        <v>-</v>
      </c>
      <c r="H179" s="13"/>
    </row>
    <row r="180" spans="2:8" ht="15" thickBot="1" x14ac:dyDescent="0.25">
      <c r="B180" s="4" t="s">
        <v>47</v>
      </c>
      <c r="C180" s="5">
        <v>0</v>
      </c>
      <c r="D180" s="5">
        <v>1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75</v>
      </c>
      <c r="D182" s="5">
        <v>92</v>
      </c>
      <c r="E182" s="6">
        <f t="shared" si="26"/>
        <v>0.22666666666666666</v>
      </c>
      <c r="H182" s="13"/>
    </row>
    <row r="183" spans="2:8" ht="15" thickBot="1" x14ac:dyDescent="0.25">
      <c r="B183" s="4" t="s">
        <v>47</v>
      </c>
      <c r="C183" s="5">
        <v>70</v>
      </c>
      <c r="D183" s="5">
        <v>87</v>
      </c>
      <c r="E183" s="6">
        <f t="shared" si="26"/>
        <v>0.24285714285714285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5</v>
      </c>
      <c r="D185" s="5">
        <v>5</v>
      </c>
      <c r="E185" s="6">
        <f t="shared" si="26"/>
        <v>0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1</v>
      </c>
      <c r="D197" s="5">
        <v>2</v>
      </c>
      <c r="E197" s="6">
        <f t="shared" ref="E197:E200" si="27">IF(C197=0,"-",(D197-C197)/C197)</f>
        <v>1</v>
      </c>
    </row>
    <row r="198" spans="2:5" ht="15" thickBot="1" x14ac:dyDescent="0.25">
      <c r="B198" s="4" t="s">
        <v>83</v>
      </c>
      <c r="C198" s="5">
        <v>2</v>
      </c>
      <c r="D198" s="5">
        <v>1</v>
      </c>
      <c r="E198" s="6">
        <f t="shared" si="27"/>
        <v>-0.5</v>
      </c>
    </row>
    <row r="199" spans="2:5" ht="15" thickBot="1" x14ac:dyDescent="0.25">
      <c r="B199" s="4" t="s">
        <v>84</v>
      </c>
      <c r="C199" s="5">
        <v>3</v>
      </c>
      <c r="D199" s="5">
        <v>3</v>
      </c>
      <c r="E199" s="6">
        <f t="shared" si="27"/>
        <v>0</v>
      </c>
    </row>
    <row r="200" spans="2:5" ht="15" thickBot="1" x14ac:dyDescent="0.25">
      <c r="B200" s="4" t="s">
        <v>85</v>
      </c>
      <c r="C200" s="5">
        <v>0</v>
      </c>
      <c r="D200" s="5">
        <v>1</v>
      </c>
      <c r="E200" s="6" t="str">
        <f t="shared" si="27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</v>
      </c>
      <c r="D208" s="5">
        <v>2</v>
      </c>
      <c r="E208" s="6">
        <f t="shared" si="28"/>
        <v>1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1</v>
      </c>
      <c r="E209" s="6">
        <f t="shared" si="28"/>
        <v>0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1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3</v>
      </c>
      <c r="D212" s="5">
        <v>1</v>
      </c>
      <c r="E212" s="6">
        <f>IF(C212=0,"-",(D212-C212)/C212)</f>
        <v>-0.66666666666666663</v>
      </c>
    </row>
    <row r="213" spans="2:5" ht="15" thickBot="1" x14ac:dyDescent="0.25">
      <c r="B213" s="17" t="s">
        <v>86</v>
      </c>
      <c r="C213" s="5">
        <v>2</v>
      </c>
      <c r="D213" s="5">
        <v>1</v>
      </c>
      <c r="E213" s="6">
        <f t="shared" ref="E213:E214" si="29">IF(C213=0,"-",(D213-C213)/C213)</f>
        <v>-0.5</v>
      </c>
    </row>
    <row r="214" spans="2:5" ht="15" thickBot="1" x14ac:dyDescent="0.25">
      <c r="B214" s="17" t="s">
        <v>87</v>
      </c>
      <c r="C214" s="5">
        <v>1</v>
      </c>
      <c r="D214" s="5">
        <v>0</v>
      </c>
      <c r="E214" s="6">
        <f t="shared" si="29"/>
        <v>-1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6</v>
      </c>
      <c r="D221" s="5">
        <v>3</v>
      </c>
      <c r="E221" s="6">
        <f t="shared" ref="E221:E223" si="30">IF(C221=0,"-",(D221-C221)/C221)</f>
        <v>-0.5</v>
      </c>
    </row>
    <row r="222" spans="2:5" ht="15" thickBot="1" x14ac:dyDescent="0.25">
      <c r="B222" s="16" t="s">
        <v>92</v>
      </c>
      <c r="C222" s="5">
        <v>5</v>
      </c>
      <c r="D222" s="5">
        <v>5</v>
      </c>
      <c r="E222" s="6">
        <f t="shared" si="30"/>
        <v>0</v>
      </c>
    </row>
    <row r="223" spans="2:5" ht="15" thickBot="1" x14ac:dyDescent="0.25">
      <c r="B223" s="16" t="s">
        <v>93</v>
      </c>
      <c r="C223" s="5">
        <v>16</v>
      </c>
      <c r="D223" s="5">
        <v>18</v>
      </c>
      <c r="E223" s="6">
        <f t="shared" si="30"/>
        <v>0.125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2º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6958</v>
      </c>
      <c r="D14" s="5">
        <v>7303</v>
      </c>
      <c r="E14" s="6">
        <f>IF(C14&gt;0,(D14-C14)/C14)</f>
        <v>4.9583213567116986E-2</v>
      </c>
    </row>
    <row r="15" spans="1:5" ht="20.100000000000001" customHeight="1" thickBot="1" x14ac:dyDescent="0.25">
      <c r="B15" s="4" t="s">
        <v>17</v>
      </c>
      <c r="C15" s="5">
        <v>6878</v>
      </c>
      <c r="D15" s="5">
        <v>7216</v>
      </c>
      <c r="E15" s="6">
        <f t="shared" ref="E15:E25" si="0">IF(C15&gt;0,(D15-C15)/C15)</f>
        <v>4.9142192497819134E-2</v>
      </c>
    </row>
    <row r="16" spans="1:5" ht="20.100000000000001" customHeight="1" thickBot="1" x14ac:dyDescent="0.25">
      <c r="B16" s="4" t="s">
        <v>18</v>
      </c>
      <c r="C16" s="5">
        <v>3928</v>
      </c>
      <c r="D16" s="5">
        <v>4020</v>
      </c>
      <c r="E16" s="6">
        <f t="shared" si="0"/>
        <v>2.3421588594704685E-2</v>
      </c>
    </row>
    <row r="17" spans="2:5" ht="20.100000000000001" customHeight="1" thickBot="1" x14ac:dyDescent="0.25">
      <c r="B17" s="4" t="s">
        <v>19</v>
      </c>
      <c r="C17" s="5">
        <v>2950</v>
      </c>
      <c r="D17" s="5">
        <v>3196</v>
      </c>
      <c r="E17" s="6">
        <f t="shared" si="0"/>
        <v>8.338983050847458E-2</v>
      </c>
    </row>
    <row r="18" spans="2:5" ht="20.100000000000001" customHeight="1" thickBot="1" x14ac:dyDescent="0.25">
      <c r="B18" s="4" t="s">
        <v>100</v>
      </c>
      <c r="C18" s="5">
        <v>2</v>
      </c>
      <c r="D18" s="5">
        <v>0</v>
      </c>
      <c r="E18" s="6">
        <f>IF(C18=0,"-",(D18-C18)/C18)</f>
        <v>-1</v>
      </c>
    </row>
    <row r="19" spans="2:5" ht="20.100000000000001" customHeight="1" thickBot="1" x14ac:dyDescent="0.25">
      <c r="B19" s="4" t="s">
        <v>101</v>
      </c>
      <c r="C19" s="5">
        <v>2</v>
      </c>
      <c r="D19" s="5">
        <v>0</v>
      </c>
      <c r="E19" s="6">
        <f>IF(C19=0,"-",(D19-C19)/C19)</f>
        <v>-1</v>
      </c>
    </row>
    <row r="20" spans="2:5" ht="20.100000000000001" customHeight="1" thickBot="1" x14ac:dyDescent="0.25">
      <c r="B20" s="4" t="s">
        <v>20</v>
      </c>
      <c r="C20" s="6">
        <f>C17/C15</f>
        <v>0.42890375109043327</v>
      </c>
      <c r="D20" s="6">
        <f>D17/D15</f>
        <v>0.44290465631929049</v>
      </c>
      <c r="E20" s="6">
        <f t="shared" si="0"/>
        <v>3.264346649629829E-2</v>
      </c>
    </row>
    <row r="21" spans="2:5" ht="30" customHeight="1" thickBot="1" x14ac:dyDescent="0.25">
      <c r="B21" s="4" t="s">
        <v>23</v>
      </c>
      <c r="C21" s="5">
        <v>811</v>
      </c>
      <c r="D21" s="5">
        <v>657</v>
      </c>
      <c r="E21" s="6">
        <f t="shared" si="0"/>
        <v>-0.18988902589395806</v>
      </c>
    </row>
    <row r="22" spans="2:5" ht="20.100000000000001" customHeight="1" thickBot="1" x14ac:dyDescent="0.25">
      <c r="B22" s="4" t="s">
        <v>24</v>
      </c>
      <c r="C22" s="5">
        <v>414</v>
      </c>
      <c r="D22" s="5">
        <v>340</v>
      </c>
      <c r="E22" s="6">
        <f t="shared" si="0"/>
        <v>-0.17874396135265699</v>
      </c>
    </row>
    <row r="23" spans="2:5" ht="20.100000000000001" customHeight="1" thickBot="1" x14ac:dyDescent="0.25">
      <c r="B23" s="4" t="s">
        <v>25</v>
      </c>
      <c r="C23" s="5">
        <v>397</v>
      </c>
      <c r="D23" s="5">
        <v>317</v>
      </c>
      <c r="E23" s="6">
        <f t="shared" si="0"/>
        <v>-0.20151133501259447</v>
      </c>
    </row>
    <row r="24" spans="2:5" ht="20.100000000000001" customHeight="1" thickBot="1" x14ac:dyDescent="0.25">
      <c r="B24" s="4" t="s">
        <v>21</v>
      </c>
      <c r="C24" s="6">
        <f>C23/C21</f>
        <v>0.48951911220715166</v>
      </c>
      <c r="D24" s="6">
        <f t="shared" ref="D24" si="1">D23/D21</f>
        <v>0.48249619482496192</v>
      </c>
      <c r="E24" s="6">
        <f t="shared" si="0"/>
        <v>-1.4346564224070229E-2</v>
      </c>
    </row>
    <row r="25" spans="2:5" ht="20.100000000000001" customHeight="1" thickBot="1" x14ac:dyDescent="0.25">
      <c r="B25" s="7" t="s">
        <v>26</v>
      </c>
      <c r="C25" s="6">
        <v>0.19538762484439726</v>
      </c>
      <c r="D25" s="6">
        <v>0.20207587030403232</v>
      </c>
      <c r="E25" s="6">
        <f t="shared" si="0"/>
        <v>3.4230650303269945E-2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1473</v>
      </c>
      <c r="D34" s="5">
        <v>1508</v>
      </c>
      <c r="E34" s="6">
        <f>IF(C34&gt;0,(D34-C34)/C34,"-")</f>
        <v>2.3761031907671419E-2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2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663</v>
      </c>
      <c r="D36" s="5">
        <v>722</v>
      </c>
      <c r="E36" s="6">
        <f t="shared" si="2"/>
        <v>8.8989441930618404E-2</v>
      </c>
    </row>
    <row r="37" spans="2:5" ht="20.100000000000001" customHeight="1" thickBot="1" x14ac:dyDescent="0.25">
      <c r="B37" s="4" t="s">
        <v>30</v>
      </c>
      <c r="C37" s="5">
        <v>810</v>
      </c>
      <c r="D37" s="5">
        <v>784</v>
      </c>
      <c r="E37" s="6">
        <f t="shared" si="2"/>
        <v>-3.2098765432098768E-2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267</v>
      </c>
      <c r="D44" s="5">
        <v>313</v>
      </c>
      <c r="E44" s="6">
        <f>IF(C44&gt;0,(D44-C44)/C44,"-")</f>
        <v>0.17228464419475656</v>
      </c>
    </row>
    <row r="45" spans="2:5" ht="20.100000000000001" customHeight="1" thickBot="1" x14ac:dyDescent="0.25">
      <c r="B45" s="4" t="s">
        <v>34</v>
      </c>
      <c r="C45" s="5">
        <v>75</v>
      </c>
      <c r="D45" s="5">
        <v>62</v>
      </c>
      <c r="E45" s="6">
        <f t="shared" ref="E45:E51" si="3">IF(C45&gt;0,(D45-C45)/C45,"-")</f>
        <v>-0.17333333333333334</v>
      </c>
    </row>
    <row r="46" spans="2:5" ht="20.100000000000001" customHeight="1" thickBot="1" x14ac:dyDescent="0.25">
      <c r="B46" s="4" t="s">
        <v>31</v>
      </c>
      <c r="C46" s="5">
        <v>98</v>
      </c>
      <c r="D46" s="5">
        <v>108</v>
      </c>
      <c r="E46" s="6">
        <f t="shared" si="3"/>
        <v>0.10204081632653061</v>
      </c>
    </row>
    <row r="47" spans="2:5" ht="20.100000000000001" customHeight="1" thickBot="1" x14ac:dyDescent="0.25">
      <c r="B47" s="4" t="s">
        <v>32</v>
      </c>
      <c r="C47" s="5">
        <v>2873</v>
      </c>
      <c r="D47" s="5">
        <v>3110</v>
      </c>
      <c r="E47" s="6">
        <f t="shared" si="3"/>
        <v>8.2492168465019139E-2</v>
      </c>
    </row>
    <row r="48" spans="2:5" ht="20.100000000000001" customHeight="1" thickBot="1" x14ac:dyDescent="0.25">
      <c r="B48" s="4" t="s">
        <v>35</v>
      </c>
      <c r="C48" s="5">
        <v>1330</v>
      </c>
      <c r="D48" s="5">
        <v>1403</v>
      </c>
      <c r="E48" s="6">
        <f t="shared" si="3"/>
        <v>5.4887218045112783E-2</v>
      </c>
    </row>
    <row r="49" spans="2:5" ht="20.100000000000001" customHeight="1" thickBot="1" x14ac:dyDescent="0.25">
      <c r="B49" s="4" t="s">
        <v>67</v>
      </c>
      <c r="C49" s="5">
        <v>1587</v>
      </c>
      <c r="D49" s="5">
        <v>1411</v>
      </c>
      <c r="E49" s="6">
        <f t="shared" si="3"/>
        <v>-0.11090107120352867</v>
      </c>
    </row>
    <row r="50" spans="2:5" ht="20.100000000000001" customHeight="1" collapsed="1" thickBot="1" x14ac:dyDescent="0.25">
      <c r="B50" s="4" t="s">
        <v>36</v>
      </c>
      <c r="C50" s="6">
        <f>C44/(C44+C45)</f>
        <v>0.7807017543859649</v>
      </c>
      <c r="D50" s="6">
        <f>D44/(D44+D45)</f>
        <v>0.83466666666666667</v>
      </c>
      <c r="E50" s="6">
        <f t="shared" si="3"/>
        <v>6.9123595505618002E-2</v>
      </c>
    </row>
    <row r="51" spans="2:5" ht="20.100000000000001" customHeight="1" thickBot="1" x14ac:dyDescent="0.25">
      <c r="B51" s="4" t="s">
        <v>37</v>
      </c>
      <c r="C51" s="6">
        <f>C47/(C46+C47)</f>
        <v>0.96701447324133294</v>
      </c>
      <c r="D51" s="6">
        <f t="shared" ref="D51" si="4">D47/(D46+D47)</f>
        <v>0.96643878185208199</v>
      </c>
      <c r="E51" s="6">
        <f t="shared" si="3"/>
        <v>-5.9532861728666363E-4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347</v>
      </c>
      <c r="D58" s="5">
        <v>375</v>
      </c>
      <c r="E58" s="6">
        <f>IF(C58&gt;0,(D58-C58)/C58,"-")</f>
        <v>8.069164265129683E-2</v>
      </c>
    </row>
    <row r="59" spans="2:5" ht="20.100000000000001" customHeight="1" thickBot="1" x14ac:dyDescent="0.25">
      <c r="B59" s="4" t="s">
        <v>41</v>
      </c>
      <c r="C59" s="5">
        <v>164</v>
      </c>
      <c r="D59" s="5">
        <v>169</v>
      </c>
      <c r="E59" s="6">
        <f t="shared" ref="E59:E63" si="5">IF(C59&gt;0,(D59-C59)/C59,"-")</f>
        <v>3.048780487804878E-2</v>
      </c>
    </row>
    <row r="60" spans="2:5" ht="20.100000000000001" customHeight="1" thickBot="1" x14ac:dyDescent="0.25">
      <c r="B60" s="4" t="s">
        <v>42</v>
      </c>
      <c r="C60" s="5">
        <v>107</v>
      </c>
      <c r="D60" s="5">
        <v>144</v>
      </c>
      <c r="E60" s="6">
        <f t="shared" si="5"/>
        <v>0.34579439252336447</v>
      </c>
    </row>
    <row r="61" spans="2:5" ht="20.100000000000001" customHeight="1" collapsed="1" thickBot="1" x14ac:dyDescent="0.25">
      <c r="B61" s="4" t="s">
        <v>98</v>
      </c>
      <c r="C61" s="6">
        <f>(C59+C60)/C58</f>
        <v>0.78097982708933722</v>
      </c>
      <c r="D61" s="6">
        <f>(D59+D60)/D58</f>
        <v>0.83466666666666667</v>
      </c>
      <c r="E61" s="6">
        <f t="shared" si="5"/>
        <v>6.8742927429274236E-2</v>
      </c>
    </row>
    <row r="62" spans="2:5" ht="20.100000000000001" customHeight="1" thickBot="1" x14ac:dyDescent="0.25">
      <c r="B62" s="4" t="s">
        <v>39</v>
      </c>
      <c r="C62" s="6">
        <v>0.76279069767441865</v>
      </c>
      <c r="D62" s="6">
        <v>0.83251231527093594</v>
      </c>
      <c r="E62" s="6">
        <f t="shared" si="5"/>
        <v>9.1403340141775716E-2</v>
      </c>
    </row>
    <row r="63" spans="2:5" ht="20.100000000000001" customHeight="1" thickBot="1" x14ac:dyDescent="0.25">
      <c r="B63" s="4" t="s">
        <v>40</v>
      </c>
      <c r="C63" s="6">
        <v>0.81060606060606055</v>
      </c>
      <c r="D63" s="6">
        <v>0.83720930232558144</v>
      </c>
      <c r="E63" s="6">
        <f t="shared" si="5"/>
        <v>3.2818952401651939E-2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8103</v>
      </c>
      <c r="D70" s="5">
        <v>8397</v>
      </c>
      <c r="E70" s="6">
        <f>IF(C70&gt;0,(D70-C70)/C70,"-")</f>
        <v>3.6282858200666422E-2</v>
      </c>
    </row>
    <row r="71" spans="2:5" ht="20.100000000000001" customHeight="1" thickBot="1" x14ac:dyDescent="0.25">
      <c r="B71" s="4" t="s">
        <v>45</v>
      </c>
      <c r="C71" s="5">
        <v>1909</v>
      </c>
      <c r="D71" s="5">
        <v>1955</v>
      </c>
      <c r="E71" s="6">
        <f t="shared" ref="E71:E77" si="6">IF(C71&gt;0,(D71-C71)/C71,"-")</f>
        <v>2.4096385542168676E-2</v>
      </c>
    </row>
    <row r="72" spans="2:5" ht="20.100000000000001" customHeight="1" thickBot="1" x14ac:dyDescent="0.25">
      <c r="B72" s="4" t="s">
        <v>43</v>
      </c>
      <c r="C72" s="5">
        <v>14</v>
      </c>
      <c r="D72" s="5">
        <v>15</v>
      </c>
      <c r="E72" s="6">
        <f t="shared" si="6"/>
        <v>7.1428571428571425E-2</v>
      </c>
    </row>
    <row r="73" spans="2:5" ht="20.100000000000001" customHeight="1" thickBot="1" x14ac:dyDescent="0.25">
      <c r="B73" s="4" t="s">
        <v>46</v>
      </c>
      <c r="C73" s="5">
        <v>4659</v>
      </c>
      <c r="D73" s="5">
        <v>4841</v>
      </c>
      <c r="E73" s="6">
        <f t="shared" si="6"/>
        <v>3.906417686198755E-2</v>
      </c>
    </row>
    <row r="74" spans="2:5" ht="20.100000000000001" customHeight="1" thickBot="1" x14ac:dyDescent="0.25">
      <c r="B74" s="4" t="s">
        <v>47</v>
      </c>
      <c r="C74" s="5">
        <v>1402</v>
      </c>
      <c r="D74" s="5">
        <v>1448</v>
      </c>
      <c r="E74" s="6">
        <f t="shared" si="6"/>
        <v>3.2810271041369472E-2</v>
      </c>
    </row>
    <row r="75" spans="2:5" ht="20.100000000000001" customHeight="1" thickBot="1" x14ac:dyDescent="0.25">
      <c r="B75" s="4" t="s">
        <v>48</v>
      </c>
      <c r="C75" s="5">
        <v>116</v>
      </c>
      <c r="D75" s="5">
        <v>131</v>
      </c>
      <c r="E75" s="6">
        <f t="shared" si="6"/>
        <v>0.12931034482758622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3</v>
      </c>
      <c r="D77" s="5">
        <v>7</v>
      </c>
      <c r="E77" s="6">
        <f t="shared" si="6"/>
        <v>1.3333333333333333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610</v>
      </c>
      <c r="D90" s="5">
        <v>608</v>
      </c>
      <c r="E90" s="6">
        <f>IF(C90&gt;0,(D90-C90)/C90,"-")</f>
        <v>-3.2786885245901639E-3</v>
      </c>
    </row>
    <row r="91" spans="2:5" ht="29.25" thickBot="1" x14ac:dyDescent="0.25">
      <c r="B91" s="4" t="s">
        <v>52</v>
      </c>
      <c r="C91" s="5">
        <v>413</v>
      </c>
      <c r="D91" s="5">
        <v>335</v>
      </c>
      <c r="E91" s="6">
        <f t="shared" ref="E91:E93" si="7">IF(C91&gt;0,(D91-C91)/C91,"-")</f>
        <v>-0.18886198547215496</v>
      </c>
    </row>
    <row r="92" spans="2:5" ht="29.25" customHeight="1" thickBot="1" x14ac:dyDescent="0.25">
      <c r="B92" s="4" t="s">
        <v>53</v>
      </c>
      <c r="C92" s="5">
        <v>558</v>
      </c>
      <c r="D92" s="5">
        <v>396</v>
      </c>
      <c r="E92" s="6">
        <f t="shared" si="7"/>
        <v>-0.29032258064516131</v>
      </c>
    </row>
    <row r="93" spans="2:5" ht="29.25" customHeight="1" thickBot="1" x14ac:dyDescent="0.25">
      <c r="B93" s="4" t="s">
        <v>54</v>
      </c>
      <c r="C93" s="6">
        <f>(C90+C91)/(C90+C91+C92)</f>
        <v>0.6470588235294118</v>
      </c>
      <c r="D93" s="6">
        <f>(D90+D91)/(D90+D91+D92)</f>
        <v>0.70425690814040331</v>
      </c>
      <c r="E93" s="6">
        <f t="shared" si="7"/>
        <v>8.8397039853350526E-2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1662</v>
      </c>
      <c r="D100" s="5">
        <v>1399</v>
      </c>
      <c r="E100" s="6">
        <f>IF(C100&gt;0,(D100-C100)/C100,"-")</f>
        <v>-0.1582430806257521</v>
      </c>
    </row>
    <row r="101" spans="2:5" ht="20.100000000000001" customHeight="1" thickBot="1" x14ac:dyDescent="0.25">
      <c r="B101" s="4" t="s">
        <v>41</v>
      </c>
      <c r="C101" s="5">
        <v>596</v>
      </c>
      <c r="D101" s="5">
        <v>550</v>
      </c>
      <c r="E101" s="6">
        <f t="shared" ref="E101:E105" si="8">IF(C101&gt;0,(D101-C101)/C101,"-")</f>
        <v>-7.7181208053691275E-2</v>
      </c>
    </row>
    <row r="102" spans="2:5" ht="20.100000000000001" customHeight="1" thickBot="1" x14ac:dyDescent="0.25">
      <c r="B102" s="4" t="s">
        <v>42</v>
      </c>
      <c r="C102" s="5">
        <v>461</v>
      </c>
      <c r="D102" s="5">
        <v>419</v>
      </c>
      <c r="E102" s="6">
        <f t="shared" si="8"/>
        <v>-9.1106290672451198E-2</v>
      </c>
    </row>
    <row r="103" spans="2:5" ht="20.100000000000001" customHeight="1" thickBot="1" x14ac:dyDescent="0.25">
      <c r="B103" s="4" t="s">
        <v>98</v>
      </c>
      <c r="C103" s="6">
        <f>(C101+C102)/C100</f>
        <v>0.63598074608904931</v>
      </c>
      <c r="D103" s="6">
        <f>(D101+D102)/D100</f>
        <v>0.6926375982844889</v>
      </c>
      <c r="E103" s="6">
        <f t="shared" si="8"/>
        <v>8.908579787021817E-2</v>
      </c>
    </row>
    <row r="104" spans="2:5" ht="20.100000000000001" customHeight="1" thickBot="1" x14ac:dyDescent="0.25">
      <c r="B104" s="4" t="s">
        <v>39</v>
      </c>
      <c r="C104" s="6">
        <v>0.63675213675213671</v>
      </c>
      <c r="D104" s="6">
        <v>0.70153061224489799</v>
      </c>
      <c r="E104" s="6">
        <f t="shared" si="8"/>
        <v>0.10173263936447074</v>
      </c>
    </row>
    <row r="105" spans="2:5" ht="20.100000000000001" customHeight="1" thickBot="1" x14ac:dyDescent="0.25">
      <c r="B105" s="4" t="s">
        <v>40</v>
      </c>
      <c r="C105" s="6">
        <v>0.63498622589531684</v>
      </c>
      <c r="D105" s="6">
        <v>0.68130081300813006</v>
      </c>
      <c r="E105" s="6">
        <f t="shared" si="8"/>
        <v>7.2937939791545336E-2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1288</v>
      </c>
      <c r="D112" s="5">
        <v>1397</v>
      </c>
      <c r="E112" s="6">
        <f>IF(C112&gt;0,(D112-C112)/C112,"-")</f>
        <v>8.4627329192546577E-2</v>
      </c>
    </row>
    <row r="113" spans="2:14" ht="15" thickBot="1" x14ac:dyDescent="0.25">
      <c r="B113" s="4" t="s">
        <v>56</v>
      </c>
      <c r="C113" s="5">
        <v>815</v>
      </c>
      <c r="D113" s="5">
        <v>899</v>
      </c>
      <c r="E113" s="6">
        <f t="shared" ref="E113:E114" si="9">IF(C113&gt;0,(D113-C113)/C113,"-")</f>
        <v>0.10306748466257669</v>
      </c>
    </row>
    <row r="114" spans="2:14" ht="15" thickBot="1" x14ac:dyDescent="0.25">
      <c r="B114" s="4" t="s">
        <v>57</v>
      </c>
      <c r="C114" s="5">
        <v>473</v>
      </c>
      <c r="D114" s="5">
        <v>498</v>
      </c>
      <c r="E114" s="6">
        <f t="shared" si="9"/>
        <v>5.2854122621564484E-2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8</v>
      </c>
      <c r="D128" s="10">
        <v>3</v>
      </c>
      <c r="E128" s="10">
        <v>1</v>
      </c>
      <c r="F128" s="10">
        <v>12</v>
      </c>
      <c r="G128" s="10">
        <v>10</v>
      </c>
      <c r="H128" s="10">
        <v>4</v>
      </c>
      <c r="I128" s="10">
        <v>2</v>
      </c>
      <c r="J128" s="10">
        <v>16</v>
      </c>
      <c r="K128" s="6">
        <f>IF(C128=0,"-",(G128-C128)/C128)</f>
        <v>0.25</v>
      </c>
      <c r="L128" s="6">
        <f t="shared" ref="L128:N133" si="10">IF(D128=0,"-",(H128-D128)/D128)</f>
        <v>0.33333333333333331</v>
      </c>
      <c r="M128" s="6">
        <f t="shared" si="10"/>
        <v>1</v>
      </c>
      <c r="N128" s="6">
        <f t="shared" si="10"/>
        <v>0.33333333333333331</v>
      </c>
    </row>
    <row r="129" spans="2:14" ht="15" thickBot="1" x14ac:dyDescent="0.25">
      <c r="B129" s="4" t="s">
        <v>64</v>
      </c>
      <c r="C129" s="10">
        <v>4</v>
      </c>
      <c r="D129" s="10">
        <v>1</v>
      </c>
      <c r="E129" s="10">
        <v>0</v>
      </c>
      <c r="F129" s="10">
        <v>5</v>
      </c>
      <c r="G129" s="10">
        <v>3</v>
      </c>
      <c r="H129" s="10">
        <v>0</v>
      </c>
      <c r="I129" s="10">
        <v>0</v>
      </c>
      <c r="J129" s="10">
        <v>3</v>
      </c>
      <c r="K129" s="6">
        <f t="shared" ref="K129:K133" si="11">IF(C129=0,"-",(G129-C129)/C129)</f>
        <v>-0.25</v>
      </c>
      <c r="L129" s="6">
        <f t="shared" si="10"/>
        <v>-1</v>
      </c>
      <c r="M129" s="6" t="str">
        <f t="shared" si="10"/>
        <v>-</v>
      </c>
      <c r="N129" s="6">
        <f t="shared" si="10"/>
        <v>-0.4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4</v>
      </c>
      <c r="D131" s="10">
        <v>0</v>
      </c>
      <c r="E131" s="10">
        <v>0</v>
      </c>
      <c r="F131" s="10">
        <v>4</v>
      </c>
      <c r="G131" s="10">
        <v>2</v>
      </c>
      <c r="H131" s="10">
        <v>0</v>
      </c>
      <c r="I131" s="10">
        <v>0</v>
      </c>
      <c r="J131" s="10">
        <v>2</v>
      </c>
      <c r="K131" s="6">
        <f t="shared" si="11"/>
        <v>-0.5</v>
      </c>
      <c r="L131" s="6" t="str">
        <f t="shared" si="10"/>
        <v>-</v>
      </c>
      <c r="M131" s="6" t="str">
        <f t="shared" si="10"/>
        <v>-</v>
      </c>
      <c r="N131" s="6">
        <f t="shared" si="10"/>
        <v>-0.5</v>
      </c>
    </row>
    <row r="132" spans="2:14" ht="15" thickBot="1" x14ac:dyDescent="0.25">
      <c r="B132" s="4" t="s">
        <v>67</v>
      </c>
      <c r="C132" s="10">
        <v>1</v>
      </c>
      <c r="D132" s="10">
        <v>0</v>
      </c>
      <c r="E132" s="10">
        <v>0</v>
      </c>
      <c r="F132" s="10">
        <v>1</v>
      </c>
      <c r="G132" s="10">
        <v>3</v>
      </c>
      <c r="H132" s="10">
        <v>0</v>
      </c>
      <c r="I132" s="10">
        <v>0</v>
      </c>
      <c r="J132" s="10">
        <v>3</v>
      </c>
      <c r="K132" s="6">
        <f t="shared" si="11"/>
        <v>2</v>
      </c>
      <c r="L132" s="6" t="str">
        <f t="shared" si="10"/>
        <v>-</v>
      </c>
      <c r="M132" s="6" t="str">
        <f t="shared" si="10"/>
        <v>-</v>
      </c>
      <c r="N132" s="6">
        <f t="shared" si="10"/>
        <v>2</v>
      </c>
    </row>
    <row r="133" spans="2:14" ht="15" thickBot="1" x14ac:dyDescent="0.25">
      <c r="B133" s="4" t="s">
        <v>68</v>
      </c>
      <c r="C133" s="10">
        <v>17</v>
      </c>
      <c r="D133" s="10">
        <v>4</v>
      </c>
      <c r="E133" s="10">
        <v>1</v>
      </c>
      <c r="F133" s="10">
        <v>22</v>
      </c>
      <c r="G133" s="10">
        <v>18</v>
      </c>
      <c r="H133" s="10">
        <v>4</v>
      </c>
      <c r="I133" s="10">
        <v>2</v>
      </c>
      <c r="J133" s="10">
        <v>24</v>
      </c>
      <c r="K133" s="6">
        <f t="shared" si="11"/>
        <v>5.8823529411764705E-2</v>
      </c>
      <c r="L133" s="6">
        <f t="shared" si="10"/>
        <v>0</v>
      </c>
      <c r="M133" s="6">
        <f t="shared" si="10"/>
        <v>1</v>
      </c>
      <c r="N133" s="6">
        <f t="shared" si="10"/>
        <v>9.0909090909090912E-2</v>
      </c>
    </row>
    <row r="134" spans="2:14" ht="15" thickBot="1" x14ac:dyDescent="0.25">
      <c r="B134" s="4" t="s">
        <v>36</v>
      </c>
      <c r="C134" s="6">
        <f>IF(C128=0,"-",C128/(C128+C129))</f>
        <v>0.66666666666666663</v>
      </c>
      <c r="D134" s="6">
        <f>IF(D128=0,"-",D128/(D128+D129))</f>
        <v>0.75</v>
      </c>
      <c r="E134" s="6">
        <f t="shared" ref="E134:J134" si="12">IF(E128=0,"-",E128/(E128+E129))</f>
        <v>1</v>
      </c>
      <c r="F134" s="6">
        <f t="shared" si="12"/>
        <v>0.70588235294117652</v>
      </c>
      <c r="G134" s="6">
        <f t="shared" si="12"/>
        <v>0.76923076923076927</v>
      </c>
      <c r="H134" s="6">
        <f t="shared" si="12"/>
        <v>1</v>
      </c>
      <c r="I134" s="6">
        <f t="shared" si="12"/>
        <v>1</v>
      </c>
      <c r="J134" s="6">
        <f t="shared" si="12"/>
        <v>0.84210526315789469</v>
      </c>
      <c r="K134" s="6">
        <f>IF(OR(C134="-",G134="-"),"-",(G134-C134)/C134)</f>
        <v>0.15384615384615397</v>
      </c>
      <c r="L134" s="6">
        <f t="shared" ref="L134:N135" si="13">IF(OR(D134="-",H134="-"),"-",(H134-D134)/D134)</f>
        <v>0.33333333333333331</v>
      </c>
      <c r="M134" s="6">
        <f t="shared" si="13"/>
        <v>0</v>
      </c>
      <c r="N134" s="6">
        <f t="shared" si="13"/>
        <v>0.19298245614035073</v>
      </c>
    </row>
    <row r="135" spans="2:14" ht="15" thickBot="1" x14ac:dyDescent="0.25">
      <c r="B135" s="4" t="s">
        <v>37</v>
      </c>
      <c r="C135" s="6">
        <f>IF(C131=0,"-",C131/(C130+C131))</f>
        <v>1</v>
      </c>
      <c r="D135" s="6" t="str">
        <f t="shared" ref="D135:J135" si="14">IF(D131=0,"-",D131/(D130+D131))</f>
        <v>-</v>
      </c>
      <c r="E135" s="6" t="str">
        <f t="shared" si="14"/>
        <v>-</v>
      </c>
      <c r="F135" s="6">
        <f t="shared" si="14"/>
        <v>1</v>
      </c>
      <c r="G135" s="6">
        <f t="shared" si="14"/>
        <v>1</v>
      </c>
      <c r="H135" s="6" t="str">
        <f t="shared" si="14"/>
        <v>-</v>
      </c>
      <c r="I135" s="6" t="str">
        <f t="shared" si="14"/>
        <v>-</v>
      </c>
      <c r="J135" s="6">
        <f t="shared" si="14"/>
        <v>1</v>
      </c>
      <c r="K135" s="6">
        <f>IF(OR(C135="-",G135="-"),"-",(G135-C135)/C135)</f>
        <v>0</v>
      </c>
      <c r="L135" s="6" t="str">
        <f t="shared" si="13"/>
        <v>-</v>
      </c>
      <c r="M135" s="6" t="str">
        <f t="shared" si="13"/>
        <v>-</v>
      </c>
      <c r="N135" s="6">
        <f t="shared" si="13"/>
        <v>0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53</v>
      </c>
      <c r="D143" s="10">
        <v>0</v>
      </c>
      <c r="E143" s="10">
        <v>2</v>
      </c>
      <c r="F143" s="10">
        <v>55</v>
      </c>
      <c r="G143" s="10">
        <v>36</v>
      </c>
      <c r="H143" s="10">
        <v>0</v>
      </c>
      <c r="I143" s="10">
        <v>6</v>
      </c>
      <c r="J143" s="10">
        <v>42</v>
      </c>
      <c r="K143" s="6">
        <f>IF(C143=0,"-",(G143-C143)/C143)</f>
        <v>-0.32075471698113206</v>
      </c>
      <c r="L143" s="6" t="str">
        <f t="shared" ref="L143:N147" si="15">IF(D143=0,"-",(H143-D143)/D143)</f>
        <v>-</v>
      </c>
      <c r="M143" s="6">
        <f t="shared" si="15"/>
        <v>2</v>
      </c>
      <c r="N143" s="6">
        <f t="shared" si="15"/>
        <v>-0.23636363636363636</v>
      </c>
    </row>
    <row r="144" spans="2:14" ht="15" thickBot="1" x14ac:dyDescent="0.25">
      <c r="B144" s="4" t="s">
        <v>72</v>
      </c>
      <c r="C144" s="10">
        <v>32</v>
      </c>
      <c r="D144" s="10">
        <v>0</v>
      </c>
      <c r="E144" s="10">
        <v>1</v>
      </c>
      <c r="F144" s="10">
        <v>33</v>
      </c>
      <c r="G144" s="10">
        <v>26</v>
      </c>
      <c r="H144" s="10">
        <v>0</v>
      </c>
      <c r="I144" s="10">
        <v>1</v>
      </c>
      <c r="J144" s="10">
        <v>27</v>
      </c>
      <c r="K144" s="6">
        <f t="shared" ref="K144:K147" si="16">IF(C144=0,"-",(G144-C144)/C144)</f>
        <v>-0.1875</v>
      </c>
      <c r="L144" s="6" t="str">
        <f t="shared" si="15"/>
        <v>-</v>
      </c>
      <c r="M144" s="6">
        <f t="shared" si="15"/>
        <v>0</v>
      </c>
      <c r="N144" s="6">
        <f t="shared" si="15"/>
        <v>-0.18181818181818182</v>
      </c>
    </row>
    <row r="145" spans="2:14" ht="15" thickBot="1" x14ac:dyDescent="0.25">
      <c r="B145" s="4" t="s">
        <v>73</v>
      </c>
      <c r="C145" s="10">
        <v>213</v>
      </c>
      <c r="D145" s="10">
        <v>0</v>
      </c>
      <c r="E145" s="10">
        <v>11</v>
      </c>
      <c r="F145" s="10">
        <v>224</v>
      </c>
      <c r="G145" s="10">
        <v>233</v>
      </c>
      <c r="H145" s="10">
        <v>0</v>
      </c>
      <c r="I145" s="10">
        <v>12</v>
      </c>
      <c r="J145" s="10">
        <v>245</v>
      </c>
      <c r="K145" s="6">
        <f t="shared" si="16"/>
        <v>9.3896713615023469E-2</v>
      </c>
      <c r="L145" s="6" t="str">
        <f t="shared" si="15"/>
        <v>-</v>
      </c>
      <c r="M145" s="6">
        <f t="shared" si="15"/>
        <v>9.0909090909090912E-2</v>
      </c>
      <c r="N145" s="6">
        <f t="shared" si="15"/>
        <v>9.375E-2</v>
      </c>
    </row>
    <row r="146" spans="2:14" ht="15" thickBot="1" x14ac:dyDescent="0.25">
      <c r="B146" s="4" t="s">
        <v>74</v>
      </c>
      <c r="C146" s="10">
        <v>87</v>
      </c>
      <c r="D146" s="10">
        <v>0</v>
      </c>
      <c r="E146" s="10">
        <v>17</v>
      </c>
      <c r="F146" s="10">
        <v>104</v>
      </c>
      <c r="G146" s="10">
        <v>94</v>
      </c>
      <c r="H146" s="10">
        <v>0</v>
      </c>
      <c r="I146" s="10">
        <v>17</v>
      </c>
      <c r="J146" s="10">
        <v>111</v>
      </c>
      <c r="K146" s="6">
        <f t="shared" si="16"/>
        <v>8.0459770114942528E-2</v>
      </c>
      <c r="L146" s="6" t="str">
        <f t="shared" si="15"/>
        <v>-</v>
      </c>
      <c r="M146" s="6">
        <f t="shared" si="15"/>
        <v>0</v>
      </c>
      <c r="N146" s="6">
        <f t="shared" si="15"/>
        <v>6.7307692307692304E-2</v>
      </c>
    </row>
    <row r="147" spans="2:14" ht="15" thickBot="1" x14ac:dyDescent="0.25">
      <c r="B147" s="4" t="s">
        <v>75</v>
      </c>
      <c r="C147" s="10">
        <v>5</v>
      </c>
      <c r="D147" s="10">
        <v>0</v>
      </c>
      <c r="E147" s="10">
        <v>1</v>
      </c>
      <c r="F147" s="10">
        <v>6</v>
      </c>
      <c r="G147" s="10">
        <v>5</v>
      </c>
      <c r="H147" s="10">
        <v>0</v>
      </c>
      <c r="I147" s="10">
        <v>0</v>
      </c>
      <c r="J147" s="10">
        <v>5</v>
      </c>
      <c r="K147" s="6">
        <f t="shared" si="16"/>
        <v>0</v>
      </c>
      <c r="L147" s="6" t="str">
        <f t="shared" si="15"/>
        <v>-</v>
      </c>
      <c r="M147" s="6">
        <f t="shared" si="15"/>
        <v>-1</v>
      </c>
      <c r="N147" s="6">
        <f t="shared" si="15"/>
        <v>-0.16666666666666666</v>
      </c>
    </row>
    <row r="148" spans="2:14" ht="15" thickBot="1" x14ac:dyDescent="0.25">
      <c r="B148" s="7" t="s">
        <v>68</v>
      </c>
      <c r="C148" s="10">
        <v>390</v>
      </c>
      <c r="D148" s="10">
        <v>0</v>
      </c>
      <c r="E148" s="10">
        <v>32</v>
      </c>
      <c r="F148" s="10">
        <v>422</v>
      </c>
      <c r="G148" s="10">
        <v>394</v>
      </c>
      <c r="H148" s="10">
        <v>0</v>
      </c>
      <c r="I148" s="10">
        <v>36</v>
      </c>
      <c r="J148" s="10">
        <v>430</v>
      </c>
      <c r="K148" s="6">
        <f t="shared" ref="K148" si="17">IF(C148=0,"-",(G148-C148)/C148)</f>
        <v>1.0256410256410256E-2</v>
      </c>
      <c r="L148" s="6" t="str">
        <f t="shared" ref="L148" si="18">IF(D148=0,"-",(H148-D148)/D148)</f>
        <v>-</v>
      </c>
      <c r="M148" s="6">
        <f t="shared" ref="M148" si="19">IF(E148=0,"-",(I148-E148)/E148)</f>
        <v>0.125</v>
      </c>
      <c r="N148" s="6">
        <f t="shared" ref="N148" si="20">IF(F148=0,"-",(J148-F148)/F148)</f>
        <v>1.8957345971563982E-2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0.19924812030075187</v>
      </c>
      <c r="D149" s="6" t="str">
        <f t="shared" si="21"/>
        <v>-</v>
      </c>
      <c r="E149" s="6">
        <f t="shared" si="21"/>
        <v>0.15384615384615385</v>
      </c>
      <c r="F149" s="6">
        <f t="shared" si="21"/>
        <v>0.1971326164874552</v>
      </c>
      <c r="G149" s="6">
        <f t="shared" si="21"/>
        <v>0.13382899628252787</v>
      </c>
      <c r="H149" s="6" t="str">
        <f t="shared" si="21"/>
        <v>-</v>
      </c>
      <c r="I149" s="6">
        <f t="shared" si="21"/>
        <v>0.33333333333333331</v>
      </c>
      <c r="J149" s="6">
        <f t="shared" si="21"/>
        <v>0.14634146341463414</v>
      </c>
      <c r="K149" s="6">
        <f>IF(OR(C149="-",G149="-"),"-",(G149-C149)/C149)</f>
        <v>-0.3283299431858035</v>
      </c>
      <c r="L149" s="6" t="str">
        <f t="shared" ref="L149:N150" si="22">IF(OR(D149="-",H149="-"),"-",(H149-D149)/D149)</f>
        <v>-</v>
      </c>
      <c r="M149" s="6">
        <f t="shared" si="22"/>
        <v>1.1666666666666665</v>
      </c>
      <c r="N149" s="6">
        <f t="shared" si="22"/>
        <v>-0.257649667405765</v>
      </c>
    </row>
    <row r="150" spans="2:14" ht="29.25" thickBot="1" x14ac:dyDescent="0.25">
      <c r="B150" s="7" t="s">
        <v>77</v>
      </c>
      <c r="C150" s="6">
        <f t="shared" si="21"/>
        <v>0.26890756302521007</v>
      </c>
      <c r="D150" s="6" t="str">
        <f t="shared" si="21"/>
        <v>-</v>
      </c>
      <c r="E150" s="6">
        <f t="shared" si="21"/>
        <v>5.5555555555555552E-2</v>
      </c>
      <c r="F150" s="6">
        <f t="shared" si="21"/>
        <v>0.24087591240875914</v>
      </c>
      <c r="G150" s="6">
        <f t="shared" si="21"/>
        <v>0.21666666666666667</v>
      </c>
      <c r="H150" s="6" t="str">
        <f t="shared" si="21"/>
        <v>-</v>
      </c>
      <c r="I150" s="6">
        <f t="shared" si="21"/>
        <v>5.5555555555555552E-2</v>
      </c>
      <c r="J150" s="6">
        <f t="shared" si="21"/>
        <v>0.19565217391304349</v>
      </c>
      <c r="K150" s="6">
        <f>IF(OR(C150="-",G150="-"),"-",(G150-C150)/C150)</f>
        <v>-0.19427083333333328</v>
      </c>
      <c r="L150" s="6" t="str">
        <f t="shared" si="22"/>
        <v>-</v>
      </c>
      <c r="M150" s="6">
        <f t="shared" si="22"/>
        <v>0</v>
      </c>
      <c r="N150" s="6">
        <f t="shared" si="22"/>
        <v>-0.18774703557312253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300</v>
      </c>
      <c r="D157" s="19">
        <v>327</v>
      </c>
      <c r="E157" s="18">
        <f>IF(C157=0,"-",(D157-C157)/C157)</f>
        <v>0.09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71</v>
      </c>
      <c r="D158" s="19">
        <v>49</v>
      </c>
      <c r="E158" s="18">
        <f t="shared" ref="E158:E159" si="23">IF(C158=0,"-",(D158-C158)/C158)</f>
        <v>-0.30985915492957744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14</v>
      </c>
      <c r="D159" s="19">
        <v>13</v>
      </c>
      <c r="E159" s="18">
        <f t="shared" si="23"/>
        <v>-7.1428571428571425E-2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0.77922077922077926</v>
      </c>
      <c r="D160" s="18">
        <f>IF(D157=0,"-",D157/(D157+D158+D159))</f>
        <v>0.84061696658097684</v>
      </c>
      <c r="E160" s="18">
        <f>IF(OR(C160="-",D160="-"),"-",(D160-C160)/C160)</f>
        <v>7.8791773778920229E-2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20</v>
      </c>
      <c r="D166" s="5">
        <v>19</v>
      </c>
      <c r="E166" s="6">
        <f>IF(C166=0,"-",(D166-C166)/C166)</f>
        <v>-0.05</v>
      </c>
    </row>
    <row r="167" spans="2:14" ht="20.100000000000001" customHeight="1" thickBot="1" x14ac:dyDescent="0.25">
      <c r="B167" s="4" t="s">
        <v>41</v>
      </c>
      <c r="C167" s="5">
        <v>9</v>
      </c>
      <c r="D167" s="5">
        <v>10</v>
      </c>
      <c r="E167" s="6">
        <f t="shared" ref="E167:E168" si="24">IF(C167=0,"-",(D167-C167)/C167)</f>
        <v>0.1111111111111111</v>
      </c>
    </row>
    <row r="168" spans="2:14" ht="20.100000000000001" customHeight="1" thickBot="1" x14ac:dyDescent="0.25">
      <c r="B168" s="4" t="s">
        <v>42</v>
      </c>
      <c r="C168" s="5">
        <v>5</v>
      </c>
      <c r="D168" s="5">
        <v>6</v>
      </c>
      <c r="E168" s="6">
        <f t="shared" si="24"/>
        <v>0.2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0.7</v>
      </c>
      <c r="D169" s="6">
        <f>IF(D166=0,"-",(D167+D168)/D166)</f>
        <v>0.84210526315789469</v>
      </c>
      <c r="E169" s="6">
        <f t="shared" ref="E169:E171" si="25">IF(OR(C169="-",D169="-"),"-",(D169-C169)/C169)</f>
        <v>0.2030075187969925</v>
      </c>
    </row>
    <row r="170" spans="2:14" ht="20.100000000000001" customHeight="1" thickBot="1" x14ac:dyDescent="0.25">
      <c r="B170" s="4" t="s">
        <v>39</v>
      </c>
      <c r="C170" s="6">
        <v>0.75</v>
      </c>
      <c r="D170" s="6">
        <v>0.76923076923076927</v>
      </c>
      <c r="E170" s="6">
        <f t="shared" si="25"/>
        <v>2.5641025641025699E-2</v>
      </c>
    </row>
    <row r="171" spans="2:14" ht="20.100000000000001" customHeight="1" thickBot="1" x14ac:dyDescent="0.25">
      <c r="B171" s="4" t="s">
        <v>40</v>
      </c>
      <c r="C171" s="6">
        <v>0.625</v>
      </c>
      <c r="D171" s="6">
        <v>1</v>
      </c>
      <c r="E171" s="6">
        <f t="shared" si="25"/>
        <v>0.6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25</v>
      </c>
      <c r="D178" s="5">
        <v>23</v>
      </c>
      <c r="E178" s="6">
        <f>IF(C178=0,"-",(D178-C178)/C178)</f>
        <v>-0.08</v>
      </c>
      <c r="H178" s="13"/>
    </row>
    <row r="179" spans="2:8" ht="15" thickBot="1" x14ac:dyDescent="0.25">
      <c r="B179" s="4" t="s">
        <v>43</v>
      </c>
      <c r="C179" s="5">
        <v>20</v>
      </c>
      <c r="D179" s="5">
        <v>17</v>
      </c>
      <c r="E179" s="6">
        <f t="shared" ref="E179:E185" si="26">IF(C179=0,"-",(D179-C179)/C179)</f>
        <v>-0.15</v>
      </c>
      <c r="H179" s="13"/>
    </row>
    <row r="180" spans="2:8" ht="15" thickBot="1" x14ac:dyDescent="0.25">
      <c r="B180" s="4" t="s">
        <v>47</v>
      </c>
      <c r="C180" s="5">
        <v>5</v>
      </c>
      <c r="D180" s="5">
        <v>2</v>
      </c>
      <c r="E180" s="6">
        <f t="shared" si="26"/>
        <v>-0.6</v>
      </c>
      <c r="H180" s="13"/>
    </row>
    <row r="181" spans="2:8" ht="15" thickBot="1" x14ac:dyDescent="0.25">
      <c r="B181" s="4" t="s">
        <v>78</v>
      </c>
      <c r="C181" s="5">
        <v>0</v>
      </c>
      <c r="D181" s="5">
        <v>4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430</v>
      </c>
      <c r="D182" s="5">
        <v>400</v>
      </c>
      <c r="E182" s="6">
        <f t="shared" si="26"/>
        <v>-6.9767441860465115E-2</v>
      </c>
      <c r="H182" s="13"/>
    </row>
    <row r="183" spans="2:8" ht="15" thickBot="1" x14ac:dyDescent="0.25">
      <c r="B183" s="4" t="s">
        <v>47</v>
      </c>
      <c r="C183" s="5">
        <v>402</v>
      </c>
      <c r="D183" s="5">
        <v>369</v>
      </c>
      <c r="E183" s="6">
        <f t="shared" si="26"/>
        <v>-8.2089552238805971E-2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28</v>
      </c>
      <c r="D185" s="5">
        <v>31</v>
      </c>
      <c r="E185" s="6">
        <f t="shared" si="26"/>
        <v>0.10714285714285714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2</v>
      </c>
      <c r="D197" s="5">
        <v>5</v>
      </c>
      <c r="E197" s="6">
        <f t="shared" ref="E197:E200" si="27">IF(C197=0,"-",(D197-C197)/C197)</f>
        <v>1.5</v>
      </c>
    </row>
    <row r="198" spans="2:5" ht="15" thickBot="1" x14ac:dyDescent="0.25">
      <c r="B198" s="4" t="s">
        <v>83</v>
      </c>
      <c r="C198" s="5">
        <v>1</v>
      </c>
      <c r="D198" s="5">
        <v>2</v>
      </c>
      <c r="E198" s="6">
        <f t="shared" si="27"/>
        <v>1</v>
      </c>
    </row>
    <row r="199" spans="2:5" ht="15" thickBot="1" x14ac:dyDescent="0.25">
      <c r="B199" s="4" t="s">
        <v>84</v>
      </c>
      <c r="C199" s="5">
        <v>3</v>
      </c>
      <c r="D199" s="5">
        <v>7</v>
      </c>
      <c r="E199" s="6">
        <f t="shared" si="27"/>
        <v>1.3333333333333333</v>
      </c>
    </row>
    <row r="200" spans="2:5" ht="15" thickBot="1" x14ac:dyDescent="0.25">
      <c r="B200" s="4" t="s">
        <v>85</v>
      </c>
      <c r="C200" s="5">
        <v>0</v>
      </c>
      <c r="D200" s="5">
        <v>4</v>
      </c>
      <c r="E200" s="6" t="str">
        <f t="shared" si="27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2</v>
      </c>
      <c r="D208" s="5">
        <v>5</v>
      </c>
      <c r="E208" s="6">
        <f t="shared" si="28"/>
        <v>1.5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4</v>
      </c>
      <c r="E209" s="6">
        <f t="shared" si="28"/>
        <v>3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1</v>
      </c>
      <c r="E210" s="6">
        <f t="shared" si="28"/>
        <v>0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1</v>
      </c>
      <c r="D212" s="5">
        <v>2</v>
      </c>
      <c r="E212" s="6">
        <f>IF(C212=0,"-",(D212-C212)/C212)</f>
        <v>1</v>
      </c>
    </row>
    <row r="213" spans="2:5" ht="15" thickBot="1" x14ac:dyDescent="0.25">
      <c r="B213" s="17" t="s">
        <v>86</v>
      </c>
      <c r="C213" s="5">
        <v>1</v>
      </c>
      <c r="D213" s="5">
        <v>2</v>
      </c>
      <c r="E213" s="6">
        <f t="shared" ref="E213:E214" si="29">IF(C213=0,"-",(D213-C213)/C213)</f>
        <v>1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9</v>
      </c>
      <c r="D221" s="5">
        <v>6</v>
      </c>
      <c r="E221" s="6">
        <f t="shared" ref="E221:E223" si="30">IF(C221=0,"-",(D221-C221)/C221)</f>
        <v>-0.33333333333333331</v>
      </c>
    </row>
    <row r="222" spans="2:5" ht="15" thickBot="1" x14ac:dyDescent="0.25">
      <c r="B222" s="16" t="s">
        <v>92</v>
      </c>
      <c r="C222" s="5">
        <v>9</v>
      </c>
      <c r="D222" s="5">
        <v>7</v>
      </c>
      <c r="E222" s="6">
        <f t="shared" si="30"/>
        <v>-0.22222222222222221</v>
      </c>
    </row>
    <row r="223" spans="2:5" ht="15" thickBot="1" x14ac:dyDescent="0.25">
      <c r="B223" s="16" t="s">
        <v>93</v>
      </c>
      <c r="C223" s="5">
        <v>21</v>
      </c>
      <c r="D223" s="5">
        <v>17</v>
      </c>
      <c r="E223" s="6">
        <f t="shared" si="30"/>
        <v>-0.19047619047619047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2º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2180</v>
      </c>
      <c r="D14" s="5">
        <v>1992</v>
      </c>
      <c r="E14" s="6">
        <f>IF(C14&gt;0,(D14-C14)/C14)</f>
        <v>-8.6238532110091748E-2</v>
      </c>
    </row>
    <row r="15" spans="1:5" ht="20.100000000000001" customHeight="1" thickBot="1" x14ac:dyDescent="0.25">
      <c r="B15" s="4" t="s">
        <v>17</v>
      </c>
      <c r="C15" s="5">
        <v>2180</v>
      </c>
      <c r="D15" s="5">
        <v>1992</v>
      </c>
      <c r="E15" s="6">
        <f t="shared" ref="E15:E25" si="0">IF(C15&gt;0,(D15-C15)/C15)</f>
        <v>-8.6238532110091748E-2</v>
      </c>
    </row>
    <row r="16" spans="1:5" ht="20.100000000000001" customHeight="1" thickBot="1" x14ac:dyDescent="0.25">
      <c r="B16" s="4" t="s">
        <v>18</v>
      </c>
      <c r="C16" s="5">
        <v>1346</v>
      </c>
      <c r="D16" s="5">
        <v>1300</v>
      </c>
      <c r="E16" s="6">
        <f t="shared" si="0"/>
        <v>-3.4175334323922731E-2</v>
      </c>
    </row>
    <row r="17" spans="2:5" ht="20.100000000000001" customHeight="1" thickBot="1" x14ac:dyDescent="0.25">
      <c r="B17" s="4" t="s">
        <v>19</v>
      </c>
      <c r="C17" s="5">
        <v>834</v>
      </c>
      <c r="D17" s="5">
        <v>692</v>
      </c>
      <c r="E17" s="6">
        <f t="shared" si="0"/>
        <v>-0.17026378896882494</v>
      </c>
    </row>
    <row r="18" spans="2:5" ht="20.100000000000001" customHeight="1" thickBot="1" x14ac:dyDescent="0.25">
      <c r="B18" s="4" t="s">
        <v>100</v>
      </c>
      <c r="C18" s="5">
        <v>7</v>
      </c>
      <c r="D18" s="5">
        <v>12</v>
      </c>
      <c r="E18" s="6">
        <f>IF(C18=0,"-",(D18-C18)/C18)</f>
        <v>0.7142857142857143</v>
      </c>
    </row>
    <row r="19" spans="2:5" ht="20.100000000000001" customHeight="1" thickBot="1" x14ac:dyDescent="0.25">
      <c r="B19" s="4" t="s">
        <v>101</v>
      </c>
      <c r="C19" s="5">
        <v>6</v>
      </c>
      <c r="D19" s="5">
        <v>2</v>
      </c>
      <c r="E19" s="6">
        <f>IF(C19=0,"-",(D19-C19)/C19)</f>
        <v>-0.66666666666666663</v>
      </c>
    </row>
    <row r="20" spans="2:5" ht="20.100000000000001" customHeight="1" thickBot="1" x14ac:dyDescent="0.25">
      <c r="B20" s="4" t="s">
        <v>20</v>
      </c>
      <c r="C20" s="6">
        <f>C17/C15</f>
        <v>0.38256880733944953</v>
      </c>
      <c r="D20" s="6">
        <f>D17/D15</f>
        <v>0.34738955823293172</v>
      </c>
      <c r="E20" s="6">
        <f t="shared" si="0"/>
        <v>-9.1955351381545383E-2</v>
      </c>
    </row>
    <row r="21" spans="2:5" ht="30" customHeight="1" thickBot="1" x14ac:dyDescent="0.25">
      <c r="B21" s="4" t="s">
        <v>23</v>
      </c>
      <c r="C21" s="5">
        <v>110</v>
      </c>
      <c r="D21" s="5">
        <v>135</v>
      </c>
      <c r="E21" s="6">
        <f t="shared" si="0"/>
        <v>0.22727272727272727</v>
      </c>
    </row>
    <row r="22" spans="2:5" ht="20.100000000000001" customHeight="1" thickBot="1" x14ac:dyDescent="0.25">
      <c r="B22" s="4" t="s">
        <v>24</v>
      </c>
      <c r="C22" s="5">
        <v>70</v>
      </c>
      <c r="D22" s="5">
        <v>79</v>
      </c>
      <c r="E22" s="6">
        <f t="shared" si="0"/>
        <v>0.12857142857142856</v>
      </c>
    </row>
    <row r="23" spans="2:5" ht="20.100000000000001" customHeight="1" thickBot="1" x14ac:dyDescent="0.25">
      <c r="B23" s="4" t="s">
        <v>25</v>
      </c>
      <c r="C23" s="5">
        <v>40</v>
      </c>
      <c r="D23" s="5">
        <v>56</v>
      </c>
      <c r="E23" s="6">
        <f t="shared" si="0"/>
        <v>0.4</v>
      </c>
    </row>
    <row r="24" spans="2:5" ht="20.100000000000001" customHeight="1" thickBot="1" x14ac:dyDescent="0.25">
      <c r="B24" s="4" t="s">
        <v>21</v>
      </c>
      <c r="C24" s="6">
        <f>C23/C21</f>
        <v>0.36363636363636365</v>
      </c>
      <c r="D24" s="6">
        <f t="shared" ref="D24" si="1">D23/D21</f>
        <v>0.4148148148148148</v>
      </c>
      <c r="E24" s="6">
        <f t="shared" si="0"/>
        <v>0.14074074074074067</v>
      </c>
    </row>
    <row r="25" spans="2:5" ht="20.100000000000001" customHeight="1" thickBot="1" x14ac:dyDescent="0.25">
      <c r="B25" s="7" t="s">
        <v>26</v>
      </c>
      <c r="C25" s="6">
        <v>0.28516488547621227</v>
      </c>
      <c r="D25" s="6">
        <v>0.25732278378814788</v>
      </c>
      <c r="E25" s="6">
        <f t="shared" si="0"/>
        <v>-9.7635098520525626E-2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431</v>
      </c>
      <c r="D34" s="5">
        <v>440</v>
      </c>
      <c r="E34" s="6">
        <f>IF(C34&gt;0,(D34-C34)/C34,"-")</f>
        <v>2.0881670533642691E-2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329</v>
      </c>
      <c r="D36" s="5">
        <v>364</v>
      </c>
      <c r="E36" s="6">
        <f t="shared" si="2"/>
        <v>0.10638297872340426</v>
      </c>
    </row>
    <row r="37" spans="2:5" ht="20.100000000000001" customHeight="1" thickBot="1" x14ac:dyDescent="0.25">
      <c r="B37" s="4" t="s">
        <v>30</v>
      </c>
      <c r="C37" s="5">
        <v>102</v>
      </c>
      <c r="D37" s="5">
        <v>76</v>
      </c>
      <c r="E37" s="6">
        <f t="shared" si="2"/>
        <v>-0.25490196078431371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423</v>
      </c>
      <c r="D44" s="5">
        <v>530</v>
      </c>
      <c r="E44" s="6">
        <f>IF(C44&gt;0,(D44-C44)/C44,"-")</f>
        <v>0.25295508274231676</v>
      </c>
    </row>
    <row r="45" spans="2:5" ht="20.100000000000001" customHeight="1" thickBot="1" x14ac:dyDescent="0.25">
      <c r="B45" s="4" t="s">
        <v>34</v>
      </c>
      <c r="C45" s="5">
        <v>22</v>
      </c>
      <c r="D45" s="5">
        <v>10</v>
      </c>
      <c r="E45" s="6">
        <f t="shared" ref="E45:E51" si="3">IF(C45&gt;0,(D45-C45)/C45,"-")</f>
        <v>-0.54545454545454541</v>
      </c>
    </row>
    <row r="46" spans="2:5" ht="20.100000000000001" customHeight="1" thickBot="1" x14ac:dyDescent="0.25">
      <c r="B46" s="4" t="s">
        <v>31</v>
      </c>
      <c r="C46" s="5">
        <v>11</v>
      </c>
      <c r="D46" s="5">
        <v>25</v>
      </c>
      <c r="E46" s="6">
        <f t="shared" si="3"/>
        <v>1.2727272727272727</v>
      </c>
    </row>
    <row r="47" spans="2:5" ht="20.100000000000001" customHeight="1" thickBot="1" x14ac:dyDescent="0.25">
      <c r="B47" s="4" t="s">
        <v>32</v>
      </c>
      <c r="C47" s="5">
        <v>827</v>
      </c>
      <c r="D47" s="5">
        <v>684</v>
      </c>
      <c r="E47" s="6">
        <f t="shared" si="3"/>
        <v>-0.17291414752116083</v>
      </c>
    </row>
    <row r="48" spans="2:5" ht="20.100000000000001" customHeight="1" thickBot="1" x14ac:dyDescent="0.25">
      <c r="B48" s="4" t="s">
        <v>35</v>
      </c>
      <c r="C48" s="5">
        <v>272</v>
      </c>
      <c r="D48" s="5">
        <v>215</v>
      </c>
      <c r="E48" s="6">
        <f t="shared" si="3"/>
        <v>-0.20955882352941177</v>
      </c>
    </row>
    <row r="49" spans="2:5" ht="20.100000000000001" customHeight="1" thickBot="1" x14ac:dyDescent="0.25">
      <c r="B49" s="4" t="s">
        <v>67</v>
      </c>
      <c r="C49" s="5">
        <v>374</v>
      </c>
      <c r="D49" s="5">
        <v>283</v>
      </c>
      <c r="E49" s="6">
        <f t="shared" si="3"/>
        <v>-0.24331550802139038</v>
      </c>
    </row>
    <row r="50" spans="2:5" ht="20.100000000000001" customHeight="1" collapsed="1" thickBot="1" x14ac:dyDescent="0.25">
      <c r="B50" s="4" t="s">
        <v>36</v>
      </c>
      <c r="C50" s="6">
        <f>C44/(C44+C45)</f>
        <v>0.95056179775280902</v>
      </c>
      <c r="D50" s="6">
        <f>D44/(D44+D45)</f>
        <v>0.98148148148148151</v>
      </c>
      <c r="E50" s="6">
        <f t="shared" si="3"/>
        <v>3.2527799667279568E-2</v>
      </c>
    </row>
    <row r="51" spans="2:5" ht="20.100000000000001" customHeight="1" thickBot="1" x14ac:dyDescent="0.25">
      <c r="B51" s="4" t="s">
        <v>37</v>
      </c>
      <c r="C51" s="6">
        <f>C47/(C46+C47)</f>
        <v>0.98687350835322196</v>
      </c>
      <c r="D51" s="6">
        <f t="shared" ref="D51" si="4">D47/(D46+D47)</f>
        <v>0.9647390691114246</v>
      </c>
      <c r="E51" s="6">
        <f t="shared" si="3"/>
        <v>-2.2428851371978469E-2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450</v>
      </c>
      <c r="D58" s="5">
        <v>547</v>
      </c>
      <c r="E58" s="6">
        <f>IF(C58&gt;0,(D58-C58)/C58,"-")</f>
        <v>0.21555555555555556</v>
      </c>
    </row>
    <row r="59" spans="2:5" ht="20.100000000000001" customHeight="1" thickBot="1" x14ac:dyDescent="0.25">
      <c r="B59" s="4" t="s">
        <v>41</v>
      </c>
      <c r="C59" s="5">
        <v>257</v>
      </c>
      <c r="D59" s="5">
        <v>351</v>
      </c>
      <c r="E59" s="6">
        <f t="shared" ref="E59:E63" si="5">IF(C59&gt;0,(D59-C59)/C59,"-")</f>
        <v>0.36575875486381321</v>
      </c>
    </row>
    <row r="60" spans="2:5" ht="20.100000000000001" customHeight="1" thickBot="1" x14ac:dyDescent="0.25">
      <c r="B60" s="4" t="s">
        <v>42</v>
      </c>
      <c r="C60" s="5">
        <v>169</v>
      </c>
      <c r="D60" s="5">
        <v>186</v>
      </c>
      <c r="E60" s="6">
        <f t="shared" si="5"/>
        <v>0.10059171597633136</v>
      </c>
    </row>
    <row r="61" spans="2:5" ht="20.100000000000001" customHeight="1" collapsed="1" thickBot="1" x14ac:dyDescent="0.25">
      <c r="B61" s="4" t="s">
        <v>98</v>
      </c>
      <c r="C61" s="6">
        <f>(C59+C60)/C58</f>
        <v>0.94666666666666666</v>
      </c>
      <c r="D61" s="6">
        <f>(D59+D60)/D58</f>
        <v>0.98171846435100552</v>
      </c>
      <c r="E61" s="6">
        <f t="shared" si="5"/>
        <v>3.7026546849653723E-2</v>
      </c>
    </row>
    <row r="62" spans="2:5" ht="20.100000000000001" customHeight="1" thickBot="1" x14ac:dyDescent="0.25">
      <c r="B62" s="4" t="s">
        <v>39</v>
      </c>
      <c r="C62" s="6">
        <v>0.93454545454545457</v>
      </c>
      <c r="D62" s="6">
        <v>0.98044692737430172</v>
      </c>
      <c r="E62" s="6">
        <f t="shared" si="5"/>
        <v>4.9116361976392874E-2</v>
      </c>
    </row>
    <row r="63" spans="2:5" ht="20.100000000000001" customHeight="1" thickBot="1" x14ac:dyDescent="0.25">
      <c r="B63" s="4" t="s">
        <v>40</v>
      </c>
      <c r="C63" s="6">
        <v>0.96571428571428575</v>
      </c>
      <c r="D63" s="6">
        <v>0.98412698412698407</v>
      </c>
      <c r="E63" s="6">
        <f t="shared" si="5"/>
        <v>1.9066403681788205E-2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2271</v>
      </c>
      <c r="D70" s="5">
        <v>2042</v>
      </c>
      <c r="E70" s="6">
        <f>IF(C70&gt;0,(D70-C70)/C70,"-")</f>
        <v>-0.10083663584324086</v>
      </c>
    </row>
    <row r="71" spans="2:5" ht="20.100000000000001" customHeight="1" thickBot="1" x14ac:dyDescent="0.25">
      <c r="B71" s="4" t="s">
        <v>45</v>
      </c>
      <c r="C71" s="5">
        <v>741</v>
      </c>
      <c r="D71" s="5">
        <v>886</v>
      </c>
      <c r="E71" s="6">
        <f t="shared" ref="E71:E77" si="6">IF(C71&gt;0,(D71-C71)/C71,"-")</f>
        <v>0.19568151147098514</v>
      </c>
    </row>
    <row r="72" spans="2:5" ht="20.100000000000001" customHeight="1" thickBot="1" x14ac:dyDescent="0.25">
      <c r="B72" s="4" t="s">
        <v>43</v>
      </c>
      <c r="C72" s="5">
        <v>3</v>
      </c>
      <c r="D72" s="5">
        <v>5</v>
      </c>
      <c r="E72" s="6">
        <f t="shared" si="6"/>
        <v>0.66666666666666663</v>
      </c>
    </row>
    <row r="73" spans="2:5" ht="20.100000000000001" customHeight="1" thickBot="1" x14ac:dyDescent="0.25">
      <c r="B73" s="4" t="s">
        <v>46</v>
      </c>
      <c r="C73" s="5">
        <v>1209</v>
      </c>
      <c r="D73" s="5">
        <v>861</v>
      </c>
      <c r="E73" s="6">
        <f t="shared" si="6"/>
        <v>-0.28784119106699751</v>
      </c>
    </row>
    <row r="74" spans="2:5" ht="20.100000000000001" customHeight="1" thickBot="1" x14ac:dyDescent="0.25">
      <c r="B74" s="4" t="s">
        <v>47</v>
      </c>
      <c r="C74" s="5">
        <v>259</v>
      </c>
      <c r="D74" s="5">
        <v>215</v>
      </c>
      <c r="E74" s="6">
        <f t="shared" si="6"/>
        <v>-0.16988416988416988</v>
      </c>
    </row>
    <row r="75" spans="2:5" ht="20.100000000000001" customHeight="1" thickBot="1" x14ac:dyDescent="0.25">
      <c r="B75" s="4" t="s">
        <v>48</v>
      </c>
      <c r="C75" s="5">
        <v>59</v>
      </c>
      <c r="D75" s="5">
        <v>75</v>
      </c>
      <c r="E75" s="6">
        <f t="shared" si="6"/>
        <v>0.2711864406779661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127</v>
      </c>
      <c r="D90" s="5">
        <v>112</v>
      </c>
      <c r="E90" s="6">
        <f>IF(C90&gt;0,(D90-C90)/C90,"-")</f>
        <v>-0.11811023622047244</v>
      </c>
    </row>
    <row r="91" spans="2:5" ht="29.25" thickBot="1" x14ac:dyDescent="0.25">
      <c r="B91" s="4" t="s">
        <v>52</v>
      </c>
      <c r="C91" s="5">
        <v>52</v>
      </c>
      <c r="D91" s="5">
        <v>47</v>
      </c>
      <c r="E91" s="6">
        <f t="shared" ref="E91:E93" si="7">IF(C91&gt;0,(D91-C91)/C91,"-")</f>
        <v>-9.6153846153846159E-2</v>
      </c>
    </row>
    <row r="92" spans="2:5" ht="29.25" customHeight="1" thickBot="1" x14ac:dyDescent="0.25">
      <c r="B92" s="4" t="s">
        <v>53</v>
      </c>
      <c r="C92" s="5">
        <v>77</v>
      </c>
      <c r="D92" s="5">
        <v>58</v>
      </c>
      <c r="E92" s="6">
        <f t="shared" si="7"/>
        <v>-0.24675324675324675</v>
      </c>
    </row>
    <row r="93" spans="2:5" ht="29.25" customHeight="1" thickBot="1" x14ac:dyDescent="0.25">
      <c r="B93" s="4" t="s">
        <v>54</v>
      </c>
      <c r="C93" s="6">
        <f>(C90+C91)/(C90+C91+C92)</f>
        <v>0.69921875</v>
      </c>
      <c r="D93" s="6">
        <f>(D90+D91)/(D90+D91+D92)</f>
        <v>0.73271889400921664</v>
      </c>
      <c r="E93" s="6">
        <f t="shared" si="7"/>
        <v>4.7910820482455076E-2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256</v>
      </c>
      <c r="D100" s="5">
        <v>218</v>
      </c>
      <c r="E100" s="6">
        <f>IF(C100&gt;0,(D100-C100)/C100,"-")</f>
        <v>-0.1484375</v>
      </c>
    </row>
    <row r="101" spans="2:5" ht="20.100000000000001" customHeight="1" thickBot="1" x14ac:dyDescent="0.25">
      <c r="B101" s="4" t="s">
        <v>41</v>
      </c>
      <c r="C101" s="5">
        <v>92</v>
      </c>
      <c r="D101" s="5">
        <v>78</v>
      </c>
      <c r="E101" s="6">
        <f t="shared" ref="E101:E105" si="8">IF(C101&gt;0,(D101-C101)/C101,"-")</f>
        <v>-0.15217391304347827</v>
      </c>
    </row>
    <row r="102" spans="2:5" ht="20.100000000000001" customHeight="1" thickBot="1" x14ac:dyDescent="0.25">
      <c r="B102" s="4" t="s">
        <v>42</v>
      </c>
      <c r="C102" s="5">
        <v>87</v>
      </c>
      <c r="D102" s="5">
        <v>81</v>
      </c>
      <c r="E102" s="6">
        <f t="shared" si="8"/>
        <v>-6.8965517241379309E-2</v>
      </c>
    </row>
    <row r="103" spans="2:5" ht="20.100000000000001" customHeight="1" thickBot="1" x14ac:dyDescent="0.25">
      <c r="B103" s="4" t="s">
        <v>98</v>
      </c>
      <c r="C103" s="6">
        <f>(C101+C102)/C100</f>
        <v>0.69921875</v>
      </c>
      <c r="D103" s="6">
        <f>(D101+D102)/D100</f>
        <v>0.72935779816513757</v>
      </c>
      <c r="E103" s="6">
        <f t="shared" si="8"/>
        <v>4.3103890113269379E-2</v>
      </c>
    </row>
    <row r="104" spans="2:5" ht="20.100000000000001" customHeight="1" thickBot="1" x14ac:dyDescent="0.25">
      <c r="B104" s="4" t="s">
        <v>39</v>
      </c>
      <c r="C104" s="6">
        <v>0.69172932330827064</v>
      </c>
      <c r="D104" s="6">
        <v>0.7155963302752294</v>
      </c>
      <c r="E104" s="6">
        <f t="shared" si="8"/>
        <v>3.4503390506581688E-2</v>
      </c>
    </row>
    <row r="105" spans="2:5" ht="20.100000000000001" customHeight="1" thickBot="1" x14ac:dyDescent="0.25">
      <c r="B105" s="4" t="s">
        <v>40</v>
      </c>
      <c r="C105" s="6">
        <v>0.70731707317073167</v>
      </c>
      <c r="D105" s="6">
        <v>0.74311926605504586</v>
      </c>
      <c r="E105" s="6">
        <f t="shared" si="8"/>
        <v>5.0616893388168334E-2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225</v>
      </c>
      <c r="D112" s="5">
        <v>171</v>
      </c>
      <c r="E112" s="6">
        <f>IF(C112&gt;0,(D112-C112)/C112,"-")</f>
        <v>-0.24</v>
      </c>
    </row>
    <row r="113" spans="2:14" ht="15" thickBot="1" x14ac:dyDescent="0.25">
      <c r="B113" s="4" t="s">
        <v>56</v>
      </c>
      <c r="C113" s="5">
        <v>88</v>
      </c>
      <c r="D113" s="5">
        <v>61</v>
      </c>
      <c r="E113" s="6">
        <f t="shared" ref="E113:E114" si="9">IF(C113&gt;0,(D113-C113)/C113,"-")</f>
        <v>-0.30681818181818182</v>
      </c>
    </row>
    <row r="114" spans="2:14" ht="15" thickBot="1" x14ac:dyDescent="0.25">
      <c r="B114" s="4" t="s">
        <v>57</v>
      </c>
      <c r="C114" s="5">
        <v>137</v>
      </c>
      <c r="D114" s="5">
        <v>110</v>
      </c>
      <c r="E114" s="6">
        <f t="shared" si="9"/>
        <v>-0.19708029197080293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4</v>
      </c>
      <c r="D128" s="10">
        <v>0</v>
      </c>
      <c r="E128" s="10">
        <v>0</v>
      </c>
      <c r="F128" s="10">
        <v>4</v>
      </c>
      <c r="G128" s="10">
        <v>3</v>
      </c>
      <c r="H128" s="10">
        <v>0</v>
      </c>
      <c r="I128" s="10">
        <v>0</v>
      </c>
      <c r="J128" s="10">
        <v>3</v>
      </c>
      <c r="K128" s="6">
        <f>IF(C128=0,"-",(G128-C128)/C128)</f>
        <v>-0.25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-0.25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1</v>
      </c>
      <c r="E132" s="10">
        <v>0</v>
      </c>
      <c r="F132" s="10">
        <v>1</v>
      </c>
      <c r="G132" s="10">
        <v>1</v>
      </c>
      <c r="H132" s="10">
        <v>0</v>
      </c>
      <c r="I132" s="10">
        <v>0</v>
      </c>
      <c r="J132" s="10">
        <v>1</v>
      </c>
      <c r="K132" s="6" t="str">
        <f t="shared" si="11"/>
        <v>-</v>
      </c>
      <c r="L132" s="6">
        <f t="shared" si="10"/>
        <v>-1</v>
      </c>
      <c r="M132" s="6" t="str">
        <f t="shared" si="10"/>
        <v>-</v>
      </c>
      <c r="N132" s="6">
        <f t="shared" si="10"/>
        <v>0</v>
      </c>
    </row>
    <row r="133" spans="2:14" ht="15" thickBot="1" x14ac:dyDescent="0.25">
      <c r="B133" s="4" t="s">
        <v>68</v>
      </c>
      <c r="C133" s="10">
        <v>4</v>
      </c>
      <c r="D133" s="10">
        <v>1</v>
      </c>
      <c r="E133" s="10">
        <v>0</v>
      </c>
      <c r="F133" s="10">
        <v>5</v>
      </c>
      <c r="G133" s="10">
        <v>4</v>
      </c>
      <c r="H133" s="10">
        <v>0</v>
      </c>
      <c r="I133" s="10">
        <v>0</v>
      </c>
      <c r="J133" s="10">
        <v>4</v>
      </c>
      <c r="K133" s="6">
        <f t="shared" si="11"/>
        <v>0</v>
      </c>
      <c r="L133" s="6">
        <f t="shared" si="10"/>
        <v>-1</v>
      </c>
      <c r="M133" s="6" t="str">
        <f t="shared" si="10"/>
        <v>-</v>
      </c>
      <c r="N133" s="6">
        <f t="shared" si="10"/>
        <v>-0.2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1</v>
      </c>
      <c r="G134" s="6">
        <f t="shared" si="12"/>
        <v>1</v>
      </c>
      <c r="H134" s="6" t="str">
        <f t="shared" si="12"/>
        <v>-</v>
      </c>
      <c r="I134" s="6" t="str">
        <f t="shared" si="12"/>
        <v>-</v>
      </c>
      <c r="J134" s="6">
        <f t="shared" si="12"/>
        <v>1</v>
      </c>
      <c r="K134" s="6">
        <f>IF(OR(C134="-",G134="-"),"-",(G134-C134)/C134)</f>
        <v>0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0</v>
      </c>
      <c r="F143" s="10">
        <v>0</v>
      </c>
      <c r="G143" s="10">
        <v>1</v>
      </c>
      <c r="H143" s="10">
        <v>0</v>
      </c>
      <c r="I143" s="10">
        <v>0</v>
      </c>
      <c r="J143" s="10">
        <v>1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 t="str">
        <f t="shared" si="15"/>
        <v>-</v>
      </c>
      <c r="N143" s="6" t="str">
        <f t="shared" si="15"/>
        <v>-</v>
      </c>
    </row>
    <row r="144" spans="2:14" ht="15" thickBot="1" x14ac:dyDescent="0.25">
      <c r="B144" s="4" t="s">
        <v>72</v>
      </c>
      <c r="C144" s="10">
        <v>5</v>
      </c>
      <c r="D144" s="10">
        <v>0</v>
      </c>
      <c r="E144" s="10">
        <v>0</v>
      </c>
      <c r="F144" s="10">
        <v>5</v>
      </c>
      <c r="G144" s="10">
        <v>7</v>
      </c>
      <c r="H144" s="10">
        <v>0</v>
      </c>
      <c r="I144" s="10">
        <v>0</v>
      </c>
      <c r="J144" s="10">
        <v>7</v>
      </c>
      <c r="K144" s="6">
        <f t="shared" ref="K144:K147" si="16">IF(C144=0,"-",(G144-C144)/C144)</f>
        <v>0.4</v>
      </c>
      <c r="L144" s="6" t="str">
        <f t="shared" si="15"/>
        <v>-</v>
      </c>
      <c r="M144" s="6" t="str">
        <f t="shared" si="15"/>
        <v>-</v>
      </c>
      <c r="N144" s="6">
        <f t="shared" si="15"/>
        <v>0.4</v>
      </c>
    </row>
    <row r="145" spans="2:14" ht="15" thickBot="1" x14ac:dyDescent="0.25">
      <c r="B145" s="4" t="s">
        <v>73</v>
      </c>
      <c r="C145" s="10">
        <v>19</v>
      </c>
      <c r="D145" s="10">
        <v>0</v>
      </c>
      <c r="E145" s="10">
        <v>1</v>
      </c>
      <c r="F145" s="10">
        <v>20</v>
      </c>
      <c r="G145" s="10">
        <v>34</v>
      </c>
      <c r="H145" s="10">
        <v>0</v>
      </c>
      <c r="I145" s="10">
        <v>0</v>
      </c>
      <c r="J145" s="10">
        <v>34</v>
      </c>
      <c r="K145" s="6">
        <f t="shared" si="16"/>
        <v>0.78947368421052633</v>
      </c>
      <c r="L145" s="6" t="str">
        <f t="shared" si="15"/>
        <v>-</v>
      </c>
      <c r="M145" s="6">
        <f t="shared" si="15"/>
        <v>-1</v>
      </c>
      <c r="N145" s="6">
        <f t="shared" si="15"/>
        <v>0.7</v>
      </c>
    </row>
    <row r="146" spans="2:14" ht="15" thickBot="1" x14ac:dyDescent="0.25">
      <c r="B146" s="4" t="s">
        <v>74</v>
      </c>
      <c r="C146" s="10">
        <v>7</v>
      </c>
      <c r="D146" s="10">
        <v>0</v>
      </c>
      <c r="E146" s="10">
        <v>1</v>
      </c>
      <c r="F146" s="10">
        <v>8</v>
      </c>
      <c r="G146" s="10">
        <v>4</v>
      </c>
      <c r="H146" s="10">
        <v>0</v>
      </c>
      <c r="I146" s="10">
        <v>2</v>
      </c>
      <c r="J146" s="10">
        <v>6</v>
      </c>
      <c r="K146" s="6">
        <f t="shared" si="16"/>
        <v>-0.42857142857142855</v>
      </c>
      <c r="L146" s="6" t="str">
        <f t="shared" si="15"/>
        <v>-</v>
      </c>
      <c r="M146" s="6">
        <f t="shared" si="15"/>
        <v>1</v>
      </c>
      <c r="N146" s="6">
        <f t="shared" si="15"/>
        <v>-0.25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31</v>
      </c>
      <c r="D148" s="10">
        <v>0</v>
      </c>
      <c r="E148" s="10">
        <v>2</v>
      </c>
      <c r="F148" s="10">
        <v>33</v>
      </c>
      <c r="G148" s="10">
        <v>46</v>
      </c>
      <c r="H148" s="10">
        <v>0</v>
      </c>
      <c r="I148" s="10">
        <v>2</v>
      </c>
      <c r="J148" s="10">
        <v>48</v>
      </c>
      <c r="K148" s="6">
        <f t="shared" ref="K148" si="17">IF(C148=0,"-",(G148-C148)/C148)</f>
        <v>0.4838709677419355</v>
      </c>
      <c r="L148" s="6" t="str">
        <f t="shared" ref="L148" si="18">IF(D148=0,"-",(H148-D148)/D148)</f>
        <v>-</v>
      </c>
      <c r="M148" s="6">
        <f t="shared" ref="M148" si="19">IF(E148=0,"-",(I148-E148)/E148)</f>
        <v>0</v>
      </c>
      <c r="N148" s="6">
        <f t="shared" ref="N148" si="20">IF(F148=0,"-",(J148-F148)/F148)</f>
        <v>0.45454545454545453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 t="str">
        <f t="shared" si="21"/>
        <v>-</v>
      </c>
      <c r="F149" s="6" t="str">
        <f t="shared" si="21"/>
        <v>-</v>
      </c>
      <c r="G149" s="6">
        <f t="shared" si="21"/>
        <v>2.8571428571428571E-2</v>
      </c>
      <c r="H149" s="6" t="str">
        <f t="shared" si="21"/>
        <v>-</v>
      </c>
      <c r="I149" s="6" t="str">
        <f t="shared" si="21"/>
        <v>-</v>
      </c>
      <c r="J149" s="6">
        <f t="shared" si="21"/>
        <v>2.8571428571428571E-2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>
        <f t="shared" si="21"/>
        <v>0.41666666666666669</v>
      </c>
      <c r="D150" s="6" t="str">
        <f t="shared" si="21"/>
        <v>-</v>
      </c>
      <c r="E150" s="6" t="str">
        <f t="shared" si="21"/>
        <v>-</v>
      </c>
      <c r="F150" s="6">
        <f t="shared" si="21"/>
        <v>0.38461538461538464</v>
      </c>
      <c r="G150" s="6">
        <f t="shared" si="21"/>
        <v>0.63636363636363635</v>
      </c>
      <c r="H150" s="6" t="str">
        <f t="shared" si="21"/>
        <v>-</v>
      </c>
      <c r="I150" s="6" t="str">
        <f t="shared" si="21"/>
        <v>-</v>
      </c>
      <c r="J150" s="6">
        <f t="shared" si="21"/>
        <v>0.53846153846153844</v>
      </c>
      <c r="K150" s="6">
        <f>IF(OR(C150="-",G150="-"),"-",(G150-C150)/C150)</f>
        <v>0.52727272727272723</v>
      </c>
      <c r="L150" s="6" t="str">
        <f t="shared" si="22"/>
        <v>-</v>
      </c>
      <c r="M150" s="6" t="str">
        <f t="shared" si="22"/>
        <v>-</v>
      </c>
      <c r="N150" s="6">
        <f t="shared" si="22"/>
        <v>0.39999999999999986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26</v>
      </c>
      <c r="D157" s="19">
        <v>39</v>
      </c>
      <c r="E157" s="18">
        <f>IF(C157=0,"-",(D157-C157)/C157)</f>
        <v>0.5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4</v>
      </c>
      <c r="D158" s="19">
        <v>5</v>
      </c>
      <c r="E158" s="18">
        <f t="shared" ref="E158:E159" si="23">IF(C158=0,"-",(D158-C158)/C158)</f>
        <v>0.25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</v>
      </c>
      <c r="D159" s="19">
        <v>2</v>
      </c>
      <c r="E159" s="18">
        <f t="shared" si="23"/>
        <v>1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0.83870967741935487</v>
      </c>
      <c r="D160" s="18">
        <f>IF(D157=0,"-",D157/(D157+D158+D159))</f>
        <v>0.84782608695652173</v>
      </c>
      <c r="E160" s="18">
        <f>IF(OR(C160="-",D160="-"),"-",(D160-C160)/C160)</f>
        <v>1.0869565217391254E-2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4</v>
      </c>
      <c r="D166" s="5">
        <v>3</v>
      </c>
      <c r="E166" s="6">
        <f>IF(C166=0,"-",(D166-C166)/C166)</f>
        <v>-0.25</v>
      </c>
    </row>
    <row r="167" spans="2:14" ht="20.100000000000001" customHeight="1" thickBot="1" x14ac:dyDescent="0.25">
      <c r="B167" s="4" t="s">
        <v>41</v>
      </c>
      <c r="C167" s="5">
        <v>4</v>
      </c>
      <c r="D167" s="5">
        <v>3</v>
      </c>
      <c r="E167" s="6">
        <f t="shared" ref="E167:E168" si="24">IF(C167=0,"-",(D167-C167)/C167)</f>
        <v>-0.25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1</v>
      </c>
      <c r="E169" s="6">
        <f t="shared" ref="E169:E171" si="25">IF(OR(C169="-",D169="-"),"-",(D169-C169)/C169)</f>
        <v>0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1</v>
      </c>
      <c r="E170" s="6">
        <f t="shared" si="25"/>
        <v>0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6</v>
      </c>
      <c r="D178" s="5">
        <v>1</v>
      </c>
      <c r="E178" s="6">
        <f>IF(C178=0,"-",(D178-C178)/C178)</f>
        <v>-0.83333333333333337</v>
      </c>
      <c r="H178" s="13"/>
    </row>
    <row r="179" spans="2:8" ht="15" thickBot="1" x14ac:dyDescent="0.25">
      <c r="B179" s="4" t="s">
        <v>43</v>
      </c>
      <c r="C179" s="5">
        <v>4</v>
      </c>
      <c r="D179" s="5">
        <v>1</v>
      </c>
      <c r="E179" s="6">
        <f t="shared" ref="E179:E185" si="26">IF(C179=0,"-",(D179-C179)/C179)</f>
        <v>-0.75</v>
      </c>
      <c r="H179" s="13"/>
    </row>
    <row r="180" spans="2:8" ht="15" thickBot="1" x14ac:dyDescent="0.25">
      <c r="B180" s="4" t="s">
        <v>47</v>
      </c>
      <c r="C180" s="5">
        <v>1</v>
      </c>
      <c r="D180" s="5">
        <v>0</v>
      </c>
      <c r="E180" s="6">
        <f t="shared" si="26"/>
        <v>-1</v>
      </c>
      <c r="H180" s="13"/>
    </row>
    <row r="181" spans="2:8" ht="15" thickBot="1" x14ac:dyDescent="0.25">
      <c r="B181" s="4" t="s">
        <v>78</v>
      </c>
      <c r="C181" s="5">
        <v>1</v>
      </c>
      <c r="D181" s="5">
        <v>0</v>
      </c>
      <c r="E181" s="6">
        <f t="shared" si="26"/>
        <v>-1</v>
      </c>
      <c r="H181" s="13"/>
    </row>
    <row r="182" spans="2:8" ht="15" thickBot="1" x14ac:dyDescent="0.25">
      <c r="B182" s="15" t="s">
        <v>79</v>
      </c>
      <c r="C182" s="5">
        <v>40</v>
      </c>
      <c r="D182" s="5">
        <v>34</v>
      </c>
      <c r="E182" s="6">
        <f t="shared" si="26"/>
        <v>-0.15</v>
      </c>
      <c r="H182" s="13"/>
    </row>
    <row r="183" spans="2:8" ht="15" thickBot="1" x14ac:dyDescent="0.25">
      <c r="B183" s="4" t="s">
        <v>47</v>
      </c>
      <c r="C183" s="5">
        <v>35</v>
      </c>
      <c r="D183" s="5">
        <v>32</v>
      </c>
      <c r="E183" s="6">
        <f t="shared" si="26"/>
        <v>-8.5714285714285715E-2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5</v>
      </c>
      <c r="D185" s="5">
        <v>2</v>
      </c>
      <c r="E185" s="6">
        <f t="shared" si="26"/>
        <v>-0.6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5</v>
      </c>
      <c r="D197" s="5">
        <v>1</v>
      </c>
      <c r="E197" s="6">
        <f t="shared" ref="E197:E200" si="27">IF(C197=0,"-",(D197-C197)/C197)</f>
        <v>-0.8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5</v>
      </c>
      <c r="D199" s="5">
        <v>1</v>
      </c>
      <c r="E199" s="6">
        <f t="shared" si="27"/>
        <v>-0.8</v>
      </c>
    </row>
    <row r="200" spans="2:5" ht="15" thickBot="1" x14ac:dyDescent="0.25">
      <c r="B200" s="4" t="s">
        <v>85</v>
      </c>
      <c r="C200" s="5">
        <v>5</v>
      </c>
      <c r="D200" s="5">
        <v>1</v>
      </c>
      <c r="E200" s="6">
        <f t="shared" si="27"/>
        <v>-0.8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5</v>
      </c>
      <c r="D208" s="5">
        <v>1</v>
      </c>
      <c r="E208" s="6">
        <f t="shared" si="28"/>
        <v>-0.8</v>
      </c>
    </row>
    <row r="209" spans="2:5" ht="20.100000000000001" customHeight="1" thickBot="1" x14ac:dyDescent="0.25">
      <c r="B209" s="17" t="s">
        <v>86</v>
      </c>
      <c r="C209" s="5">
        <v>5</v>
      </c>
      <c r="D209" s="5">
        <v>1</v>
      </c>
      <c r="E209" s="6">
        <f t="shared" si="28"/>
        <v>-0.8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5</v>
      </c>
      <c r="D221" s="5">
        <v>7</v>
      </c>
      <c r="E221" s="6">
        <f t="shared" ref="E221:E223" si="30">IF(C221=0,"-",(D221-C221)/C221)</f>
        <v>0.4</v>
      </c>
    </row>
    <row r="222" spans="2:5" ht="15" thickBot="1" x14ac:dyDescent="0.25">
      <c r="B222" s="16" t="s">
        <v>92</v>
      </c>
      <c r="C222" s="5">
        <v>5</v>
      </c>
      <c r="D222" s="5">
        <v>2</v>
      </c>
      <c r="E222" s="6">
        <f t="shared" si="30"/>
        <v>-0.6</v>
      </c>
    </row>
    <row r="223" spans="2:5" ht="15" thickBot="1" x14ac:dyDescent="0.25">
      <c r="B223" s="16" t="s">
        <v>93</v>
      </c>
      <c r="C223" s="5">
        <v>13</v>
      </c>
      <c r="D223" s="5">
        <v>16</v>
      </c>
      <c r="E223" s="6">
        <f t="shared" si="30"/>
        <v>0.23076923076923078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2º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498</v>
      </c>
      <c r="D14" s="5">
        <v>677</v>
      </c>
      <c r="E14" s="6">
        <f>IF(C14&gt;0,(D14-C14)/C14)</f>
        <v>0.35943775100401604</v>
      </c>
    </row>
    <row r="15" spans="1:5" ht="20.100000000000001" customHeight="1" thickBot="1" x14ac:dyDescent="0.25">
      <c r="B15" s="4" t="s">
        <v>17</v>
      </c>
      <c r="C15" s="5">
        <v>498</v>
      </c>
      <c r="D15" s="5">
        <v>677</v>
      </c>
      <c r="E15" s="6">
        <f t="shared" ref="E15:E25" si="0">IF(C15&gt;0,(D15-C15)/C15)</f>
        <v>0.35943775100401604</v>
      </c>
    </row>
    <row r="16" spans="1:5" ht="20.100000000000001" customHeight="1" thickBot="1" x14ac:dyDescent="0.25">
      <c r="B16" s="4" t="s">
        <v>18</v>
      </c>
      <c r="C16" s="5">
        <v>268</v>
      </c>
      <c r="D16" s="5">
        <v>350</v>
      </c>
      <c r="E16" s="6">
        <f t="shared" si="0"/>
        <v>0.30597014925373134</v>
      </c>
    </row>
    <row r="17" spans="2:5" ht="20.100000000000001" customHeight="1" thickBot="1" x14ac:dyDescent="0.25">
      <c r="B17" s="4" t="s">
        <v>19</v>
      </c>
      <c r="C17" s="5">
        <v>230</v>
      </c>
      <c r="D17" s="5">
        <v>327</v>
      </c>
      <c r="E17" s="6">
        <f t="shared" si="0"/>
        <v>0.42173913043478262</v>
      </c>
    </row>
    <row r="18" spans="2:5" ht="20.100000000000001" customHeight="1" thickBot="1" x14ac:dyDescent="0.25">
      <c r="B18" s="4" t="s">
        <v>100</v>
      </c>
      <c r="C18" s="5">
        <v>4</v>
      </c>
      <c r="D18" s="5">
        <v>0</v>
      </c>
      <c r="E18" s="6">
        <f>IF(C18=0,"-",(D18-C18)/C18)</f>
        <v>-1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2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0.46184738955823296</v>
      </c>
      <c r="D20" s="6">
        <f>D17/D15</f>
        <v>0.48301329394386999</v>
      </c>
      <c r="E20" s="6">
        <f t="shared" si="0"/>
        <v>4.5828784278466275E-2</v>
      </c>
    </row>
    <row r="21" spans="2:5" ht="30" customHeight="1" thickBot="1" x14ac:dyDescent="0.25">
      <c r="B21" s="4" t="s">
        <v>23</v>
      </c>
      <c r="C21" s="5">
        <v>24</v>
      </c>
      <c r="D21" s="5">
        <v>6</v>
      </c>
      <c r="E21" s="6">
        <f t="shared" si="0"/>
        <v>-0.75</v>
      </c>
    </row>
    <row r="22" spans="2:5" ht="20.100000000000001" customHeight="1" thickBot="1" x14ac:dyDescent="0.25">
      <c r="B22" s="4" t="s">
        <v>24</v>
      </c>
      <c r="C22" s="5">
        <v>12</v>
      </c>
      <c r="D22" s="5">
        <v>3</v>
      </c>
      <c r="E22" s="6">
        <f t="shared" si="0"/>
        <v>-0.75</v>
      </c>
    </row>
    <row r="23" spans="2:5" ht="20.100000000000001" customHeight="1" thickBot="1" x14ac:dyDescent="0.25">
      <c r="B23" s="4" t="s">
        <v>25</v>
      </c>
      <c r="C23" s="5">
        <v>12</v>
      </c>
      <c r="D23" s="5">
        <v>3</v>
      </c>
      <c r="E23" s="6">
        <f t="shared" si="0"/>
        <v>-0.75</v>
      </c>
    </row>
    <row r="24" spans="2:5" ht="20.100000000000001" customHeight="1" thickBot="1" x14ac:dyDescent="0.25">
      <c r="B24" s="4" t="s">
        <v>21</v>
      </c>
      <c r="C24" s="6">
        <f>C23/C21</f>
        <v>0.5</v>
      </c>
      <c r="D24" s="6">
        <f t="shared" ref="D24" si="1">D23/D21</f>
        <v>0.5</v>
      </c>
      <c r="E24" s="6">
        <f t="shared" si="0"/>
        <v>0</v>
      </c>
    </row>
    <row r="25" spans="2:5" ht="20.100000000000001" customHeight="1" thickBot="1" x14ac:dyDescent="0.25">
      <c r="B25" s="7" t="s">
        <v>26</v>
      </c>
      <c r="C25" s="6">
        <v>0.14843649868702255</v>
      </c>
      <c r="D25" s="6">
        <v>0.19930581519611162</v>
      </c>
      <c r="E25" s="6">
        <f t="shared" si="0"/>
        <v>0.34270086507730635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100</v>
      </c>
      <c r="D34" s="5">
        <v>117</v>
      </c>
      <c r="E34" s="6">
        <f>IF(C34&gt;0,(D34-C34)/C34,"-")</f>
        <v>0.17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67</v>
      </c>
      <c r="D36" s="5">
        <v>91</v>
      </c>
      <c r="E36" s="6">
        <f t="shared" si="2"/>
        <v>0.35820895522388058</v>
      </c>
    </row>
    <row r="37" spans="2:5" ht="20.100000000000001" customHeight="1" thickBot="1" x14ac:dyDescent="0.25">
      <c r="B37" s="4" t="s">
        <v>30</v>
      </c>
      <c r="C37" s="5">
        <v>33</v>
      </c>
      <c r="D37" s="5">
        <v>26</v>
      </c>
      <c r="E37" s="6">
        <f t="shared" si="2"/>
        <v>-0.21212121212121213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67</v>
      </c>
      <c r="D44" s="5">
        <v>69</v>
      </c>
      <c r="E44" s="6">
        <f>IF(C44&gt;0,(D44-C44)/C44,"-")</f>
        <v>2.9850746268656716E-2</v>
      </c>
    </row>
    <row r="45" spans="2:5" ht="20.100000000000001" customHeight="1" thickBot="1" x14ac:dyDescent="0.25">
      <c r="B45" s="4" t="s">
        <v>34</v>
      </c>
      <c r="C45" s="5">
        <v>5</v>
      </c>
      <c r="D45" s="5">
        <v>5</v>
      </c>
      <c r="E45" s="6">
        <f t="shared" ref="E45:E51" si="3">IF(C45&gt;0,(D45-C45)/C45,"-")</f>
        <v>0</v>
      </c>
    </row>
    <row r="46" spans="2:5" ht="20.100000000000001" customHeight="1" thickBot="1" x14ac:dyDescent="0.25">
      <c r="B46" s="4" t="s">
        <v>31</v>
      </c>
      <c r="C46" s="5">
        <v>20</v>
      </c>
      <c r="D46" s="5">
        <v>5</v>
      </c>
      <c r="E46" s="6">
        <f t="shared" si="3"/>
        <v>-0.75</v>
      </c>
    </row>
    <row r="47" spans="2:5" ht="20.100000000000001" customHeight="1" thickBot="1" x14ac:dyDescent="0.25">
      <c r="B47" s="4" t="s">
        <v>32</v>
      </c>
      <c r="C47" s="5">
        <v>141</v>
      </c>
      <c r="D47" s="5">
        <v>169</v>
      </c>
      <c r="E47" s="6">
        <f t="shared" si="3"/>
        <v>0.19858156028368795</v>
      </c>
    </row>
    <row r="48" spans="2:5" ht="20.100000000000001" customHeight="1" thickBot="1" x14ac:dyDescent="0.25">
      <c r="B48" s="4" t="s">
        <v>35</v>
      </c>
      <c r="C48" s="5">
        <v>89</v>
      </c>
      <c r="D48" s="5">
        <v>68</v>
      </c>
      <c r="E48" s="6">
        <f t="shared" si="3"/>
        <v>-0.23595505617977527</v>
      </c>
    </row>
    <row r="49" spans="2:5" ht="20.100000000000001" customHeight="1" thickBot="1" x14ac:dyDescent="0.25">
      <c r="B49" s="4" t="s">
        <v>67</v>
      </c>
      <c r="C49" s="5">
        <v>51</v>
      </c>
      <c r="D49" s="5">
        <v>282</v>
      </c>
      <c r="E49" s="6">
        <f t="shared" si="3"/>
        <v>4.5294117647058822</v>
      </c>
    </row>
    <row r="50" spans="2:5" ht="20.100000000000001" customHeight="1" collapsed="1" thickBot="1" x14ac:dyDescent="0.25">
      <c r="B50" s="4" t="s">
        <v>36</v>
      </c>
      <c r="C50" s="6">
        <f>C44/(C44+C45)</f>
        <v>0.93055555555555558</v>
      </c>
      <c r="D50" s="6">
        <f>D44/(D44+D45)</f>
        <v>0.93243243243243246</v>
      </c>
      <c r="E50" s="6">
        <f t="shared" si="3"/>
        <v>2.0169423154497773E-3</v>
      </c>
    </row>
    <row r="51" spans="2:5" ht="20.100000000000001" customHeight="1" thickBot="1" x14ac:dyDescent="0.25">
      <c r="B51" s="4" t="s">
        <v>37</v>
      </c>
      <c r="C51" s="6">
        <f>C47/(C46+C47)</f>
        <v>0.87577639751552794</v>
      </c>
      <c r="D51" s="6">
        <f t="shared" ref="D51" si="4">D47/(D46+D47)</f>
        <v>0.97126436781609193</v>
      </c>
      <c r="E51" s="6">
        <f t="shared" si="3"/>
        <v>0.1090323632509986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72</v>
      </c>
      <c r="D58" s="5">
        <v>74</v>
      </c>
      <c r="E58" s="6">
        <f>IF(C58&gt;0,(D58-C58)/C58,"-")</f>
        <v>2.7777777777777776E-2</v>
      </c>
    </row>
    <row r="59" spans="2:5" ht="20.100000000000001" customHeight="1" thickBot="1" x14ac:dyDescent="0.25">
      <c r="B59" s="4" t="s">
        <v>41</v>
      </c>
      <c r="C59" s="5">
        <v>29</v>
      </c>
      <c r="D59" s="5">
        <v>33</v>
      </c>
      <c r="E59" s="6">
        <f t="shared" ref="E59:E63" si="5">IF(C59&gt;0,(D59-C59)/C59,"-")</f>
        <v>0.13793103448275862</v>
      </c>
    </row>
    <row r="60" spans="2:5" ht="20.100000000000001" customHeight="1" thickBot="1" x14ac:dyDescent="0.25">
      <c r="B60" s="4" t="s">
        <v>42</v>
      </c>
      <c r="C60" s="5">
        <v>38</v>
      </c>
      <c r="D60" s="5">
        <v>36</v>
      </c>
      <c r="E60" s="6">
        <f t="shared" si="5"/>
        <v>-5.2631578947368418E-2</v>
      </c>
    </row>
    <row r="61" spans="2:5" ht="20.100000000000001" customHeight="1" collapsed="1" thickBot="1" x14ac:dyDescent="0.25">
      <c r="B61" s="4" t="s">
        <v>98</v>
      </c>
      <c r="C61" s="6">
        <f>(C59+C60)/C58</f>
        <v>0.93055555555555558</v>
      </c>
      <c r="D61" s="6">
        <f>(D59+D60)/D58</f>
        <v>0.93243243243243246</v>
      </c>
      <c r="E61" s="6">
        <f t="shared" si="5"/>
        <v>2.0169423154497773E-3</v>
      </c>
    </row>
    <row r="62" spans="2:5" ht="20.100000000000001" customHeight="1" thickBot="1" x14ac:dyDescent="0.25">
      <c r="B62" s="4" t="s">
        <v>39</v>
      </c>
      <c r="C62" s="6">
        <v>0.8529411764705882</v>
      </c>
      <c r="D62" s="6">
        <v>0.86842105263157898</v>
      </c>
      <c r="E62" s="6">
        <f t="shared" si="5"/>
        <v>1.8148820326678847E-2</v>
      </c>
    </row>
    <row r="63" spans="2:5" ht="20.100000000000001" customHeight="1" thickBot="1" x14ac:dyDescent="0.25">
      <c r="B63" s="4" t="s">
        <v>40</v>
      </c>
      <c r="C63" s="6">
        <v>1</v>
      </c>
      <c r="D63" s="6">
        <v>1</v>
      </c>
      <c r="E63" s="6">
        <f t="shared" si="5"/>
        <v>0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574</v>
      </c>
      <c r="D70" s="5">
        <v>720</v>
      </c>
      <c r="E70" s="6">
        <f>IF(C70&gt;0,(D70-C70)/C70,"-")</f>
        <v>0.25435540069686413</v>
      </c>
    </row>
    <row r="71" spans="2:5" ht="20.100000000000001" customHeight="1" thickBot="1" x14ac:dyDescent="0.25">
      <c r="B71" s="4" t="s">
        <v>45</v>
      </c>
      <c r="C71" s="5">
        <v>126</v>
      </c>
      <c r="D71" s="5">
        <v>134</v>
      </c>
      <c r="E71" s="6">
        <f t="shared" ref="E71:E77" si="6">IF(C71&gt;0,(D71-C71)/C71,"-")</f>
        <v>6.3492063492063489E-2</v>
      </c>
    </row>
    <row r="72" spans="2:5" ht="20.100000000000001" customHeight="1" thickBot="1" x14ac:dyDescent="0.25">
      <c r="B72" s="4" t="s">
        <v>43</v>
      </c>
      <c r="C72" s="5">
        <v>4</v>
      </c>
      <c r="D72" s="5">
        <v>2</v>
      </c>
      <c r="E72" s="6">
        <f t="shared" si="6"/>
        <v>-0.5</v>
      </c>
    </row>
    <row r="73" spans="2:5" ht="20.100000000000001" customHeight="1" thickBot="1" x14ac:dyDescent="0.25">
      <c r="B73" s="4" t="s">
        <v>46</v>
      </c>
      <c r="C73" s="5">
        <v>336</v>
      </c>
      <c r="D73" s="5">
        <v>486</v>
      </c>
      <c r="E73" s="6">
        <f t="shared" si="6"/>
        <v>0.44642857142857145</v>
      </c>
    </row>
    <row r="74" spans="2:5" ht="20.100000000000001" customHeight="1" thickBot="1" x14ac:dyDescent="0.25">
      <c r="B74" s="4" t="s">
        <v>47</v>
      </c>
      <c r="C74" s="5">
        <v>98</v>
      </c>
      <c r="D74" s="5">
        <v>64</v>
      </c>
      <c r="E74" s="6">
        <f t="shared" si="6"/>
        <v>-0.34693877551020408</v>
      </c>
    </row>
    <row r="75" spans="2:5" ht="20.100000000000001" customHeight="1" thickBot="1" x14ac:dyDescent="0.25">
      <c r="B75" s="4" t="s">
        <v>48</v>
      </c>
      <c r="C75" s="5">
        <v>8</v>
      </c>
      <c r="D75" s="5">
        <v>34</v>
      </c>
      <c r="E75" s="6">
        <f t="shared" si="6"/>
        <v>3.25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2</v>
      </c>
      <c r="D77" s="5">
        <v>0</v>
      </c>
      <c r="E77" s="6">
        <f t="shared" si="6"/>
        <v>-1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97</v>
      </c>
      <c r="D90" s="5">
        <v>80</v>
      </c>
      <c r="E90" s="6">
        <f>IF(C90&gt;0,(D90-C90)/C90,"-")</f>
        <v>-0.17525773195876287</v>
      </c>
    </row>
    <row r="91" spans="2:5" ht="29.25" thickBot="1" x14ac:dyDescent="0.25">
      <c r="B91" s="4" t="s">
        <v>52</v>
      </c>
      <c r="C91" s="5">
        <v>18</v>
      </c>
      <c r="D91" s="5">
        <v>16</v>
      </c>
      <c r="E91" s="6">
        <f t="shared" ref="E91:E93" si="7">IF(C91&gt;0,(D91-C91)/C91,"-")</f>
        <v>-0.1111111111111111</v>
      </c>
    </row>
    <row r="92" spans="2:5" ht="29.25" customHeight="1" thickBot="1" x14ac:dyDescent="0.25">
      <c r="B92" s="4" t="s">
        <v>53</v>
      </c>
      <c r="C92" s="5">
        <v>12</v>
      </c>
      <c r="D92" s="5">
        <v>11</v>
      </c>
      <c r="E92" s="6">
        <f t="shared" si="7"/>
        <v>-8.3333333333333329E-2</v>
      </c>
    </row>
    <row r="93" spans="2:5" ht="29.25" customHeight="1" thickBot="1" x14ac:dyDescent="0.25">
      <c r="B93" s="4" t="s">
        <v>54</v>
      </c>
      <c r="C93" s="6">
        <f>(C90+C91)/(C90+C91+C92)</f>
        <v>0.90551181102362199</v>
      </c>
      <c r="D93" s="6">
        <f>(D90+D91)/(D90+D91+D92)</f>
        <v>0.89719626168224298</v>
      </c>
      <c r="E93" s="6">
        <f t="shared" si="7"/>
        <v>-9.1832588378707378E-3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127</v>
      </c>
      <c r="D100" s="5">
        <v>107</v>
      </c>
      <c r="E100" s="6">
        <f>IF(C100&gt;0,(D100-C100)/C100,"-")</f>
        <v>-0.15748031496062992</v>
      </c>
    </row>
    <row r="101" spans="2:5" ht="20.100000000000001" customHeight="1" thickBot="1" x14ac:dyDescent="0.25">
      <c r="B101" s="4" t="s">
        <v>41</v>
      </c>
      <c r="C101" s="5">
        <v>71</v>
      </c>
      <c r="D101" s="5">
        <v>60</v>
      </c>
      <c r="E101" s="6">
        <f t="shared" ref="E101:E105" si="8">IF(C101&gt;0,(D101-C101)/C101,"-")</f>
        <v>-0.15492957746478872</v>
      </c>
    </row>
    <row r="102" spans="2:5" ht="20.100000000000001" customHeight="1" thickBot="1" x14ac:dyDescent="0.25">
      <c r="B102" s="4" t="s">
        <v>42</v>
      </c>
      <c r="C102" s="5">
        <v>44</v>
      </c>
      <c r="D102" s="5">
        <v>36</v>
      </c>
      <c r="E102" s="6">
        <f t="shared" si="8"/>
        <v>-0.18181818181818182</v>
      </c>
    </row>
    <row r="103" spans="2:5" ht="20.100000000000001" customHeight="1" thickBot="1" x14ac:dyDescent="0.25">
      <c r="B103" s="4" t="s">
        <v>98</v>
      </c>
      <c r="C103" s="6">
        <f>(C101+C102)/C100</f>
        <v>0.90551181102362199</v>
      </c>
      <c r="D103" s="6">
        <f>(D101+D102)/D100</f>
        <v>0.89719626168224298</v>
      </c>
      <c r="E103" s="6">
        <f t="shared" si="8"/>
        <v>-9.1832588378707378E-3</v>
      </c>
    </row>
    <row r="104" spans="2:5" ht="20.100000000000001" customHeight="1" thickBot="1" x14ac:dyDescent="0.25">
      <c r="B104" s="4" t="s">
        <v>39</v>
      </c>
      <c r="C104" s="6">
        <v>0.91025641025641024</v>
      </c>
      <c r="D104" s="6">
        <v>0.89552238805970152</v>
      </c>
      <c r="E104" s="6">
        <f t="shared" si="8"/>
        <v>-1.6186672272440562E-2</v>
      </c>
    </row>
    <row r="105" spans="2:5" ht="20.100000000000001" customHeight="1" thickBot="1" x14ac:dyDescent="0.25">
      <c r="B105" s="4" t="s">
        <v>40</v>
      </c>
      <c r="C105" s="6">
        <v>0.89795918367346939</v>
      </c>
      <c r="D105" s="6">
        <v>0.9</v>
      </c>
      <c r="E105" s="6">
        <f t="shared" si="8"/>
        <v>2.2727272727272999E-3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96</v>
      </c>
      <c r="D112" s="5">
        <v>110</v>
      </c>
      <c r="E112" s="6">
        <f>IF(C112&gt;0,(D112-C112)/C112,"-")</f>
        <v>0.14583333333333334</v>
      </c>
    </row>
    <row r="113" spans="2:14" ht="15" thickBot="1" x14ac:dyDescent="0.25">
      <c r="B113" s="4" t="s">
        <v>56</v>
      </c>
      <c r="C113" s="5">
        <v>67</v>
      </c>
      <c r="D113" s="5">
        <v>87</v>
      </c>
      <c r="E113" s="6">
        <f t="shared" ref="E113:E114" si="9">IF(C113&gt;0,(D113-C113)/C113,"-")</f>
        <v>0.29850746268656714</v>
      </c>
    </row>
    <row r="114" spans="2:14" ht="15" thickBot="1" x14ac:dyDescent="0.25">
      <c r="B114" s="4" t="s">
        <v>57</v>
      </c>
      <c r="C114" s="5">
        <v>29</v>
      </c>
      <c r="D114" s="5">
        <v>23</v>
      </c>
      <c r="E114" s="6">
        <f t="shared" si="9"/>
        <v>-0.20689655172413793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4</v>
      </c>
      <c r="D128" s="10">
        <v>1</v>
      </c>
      <c r="E128" s="10">
        <v>0</v>
      </c>
      <c r="F128" s="10">
        <v>5</v>
      </c>
      <c r="G128" s="10">
        <v>1</v>
      </c>
      <c r="H128" s="10">
        <v>0</v>
      </c>
      <c r="I128" s="10">
        <v>0</v>
      </c>
      <c r="J128" s="10">
        <v>1</v>
      </c>
      <c r="K128" s="6">
        <f>IF(C128=0,"-",(G128-C128)/C128)</f>
        <v>-0.75</v>
      </c>
      <c r="L128" s="6">
        <f t="shared" ref="L128:N133" si="10">IF(D128=0,"-",(H128-D128)/D128)</f>
        <v>-1</v>
      </c>
      <c r="M128" s="6" t="str">
        <f t="shared" si="10"/>
        <v>-</v>
      </c>
      <c r="N128" s="6">
        <f t="shared" si="10"/>
        <v>-0.8</v>
      </c>
    </row>
    <row r="129" spans="2:14" ht="15" thickBot="1" x14ac:dyDescent="0.25">
      <c r="B129" s="4" t="s">
        <v>64</v>
      </c>
      <c r="C129" s="10">
        <v>3</v>
      </c>
      <c r="D129" s="10">
        <v>0</v>
      </c>
      <c r="E129" s="10">
        <v>0</v>
      </c>
      <c r="F129" s="10">
        <v>3</v>
      </c>
      <c r="G129" s="10">
        <v>0</v>
      </c>
      <c r="H129" s="10">
        <v>0</v>
      </c>
      <c r="I129" s="10">
        <v>0</v>
      </c>
      <c r="J129" s="10">
        <v>0</v>
      </c>
      <c r="K129" s="6">
        <f t="shared" ref="K129:K133" si="11">IF(C129=0,"-",(G129-C129)/C129)</f>
        <v>-1</v>
      </c>
      <c r="L129" s="6" t="str">
        <f t="shared" si="10"/>
        <v>-</v>
      </c>
      <c r="M129" s="6" t="str">
        <f t="shared" si="10"/>
        <v>-</v>
      </c>
      <c r="N129" s="6">
        <f t="shared" si="10"/>
        <v>-1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7</v>
      </c>
      <c r="D133" s="10">
        <v>1</v>
      </c>
      <c r="E133" s="10">
        <v>0</v>
      </c>
      <c r="F133" s="10">
        <v>8</v>
      </c>
      <c r="G133" s="10">
        <v>1</v>
      </c>
      <c r="H133" s="10">
        <v>0</v>
      </c>
      <c r="I133" s="10">
        <v>0</v>
      </c>
      <c r="J133" s="10">
        <v>1</v>
      </c>
      <c r="K133" s="6">
        <f t="shared" si="11"/>
        <v>-0.8571428571428571</v>
      </c>
      <c r="L133" s="6">
        <f t="shared" si="10"/>
        <v>-1</v>
      </c>
      <c r="M133" s="6" t="str">
        <f t="shared" si="10"/>
        <v>-</v>
      </c>
      <c r="N133" s="6">
        <f t="shared" si="10"/>
        <v>-0.875</v>
      </c>
    </row>
    <row r="134" spans="2:14" ht="15" thickBot="1" x14ac:dyDescent="0.25">
      <c r="B134" s="4" t="s">
        <v>36</v>
      </c>
      <c r="C134" s="6">
        <f>IF(C128=0,"-",C128/(C128+C129))</f>
        <v>0.5714285714285714</v>
      </c>
      <c r="D134" s="6">
        <f>IF(D128=0,"-",D128/(D128+D129))</f>
        <v>1</v>
      </c>
      <c r="E134" s="6" t="str">
        <f t="shared" ref="E134:J134" si="12">IF(E128=0,"-",E128/(E128+E129))</f>
        <v>-</v>
      </c>
      <c r="F134" s="6">
        <f t="shared" si="12"/>
        <v>0.625</v>
      </c>
      <c r="G134" s="6">
        <f t="shared" si="12"/>
        <v>1</v>
      </c>
      <c r="H134" s="6" t="str">
        <f t="shared" si="12"/>
        <v>-</v>
      </c>
      <c r="I134" s="6" t="str">
        <f t="shared" si="12"/>
        <v>-</v>
      </c>
      <c r="J134" s="6">
        <f t="shared" si="12"/>
        <v>1</v>
      </c>
      <c r="K134" s="6">
        <f>IF(OR(C134="-",G134="-"),"-",(G134-C134)/C134)</f>
        <v>0.75000000000000011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0.6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4</v>
      </c>
      <c r="D143" s="10">
        <v>0</v>
      </c>
      <c r="E143" s="10">
        <v>1</v>
      </c>
      <c r="F143" s="10">
        <v>5</v>
      </c>
      <c r="G143" s="10">
        <v>2</v>
      </c>
      <c r="H143" s="10">
        <v>0</v>
      </c>
      <c r="I143" s="10">
        <v>0</v>
      </c>
      <c r="J143" s="10">
        <v>2</v>
      </c>
      <c r="K143" s="6">
        <f>IF(C143=0,"-",(G143-C143)/C143)</f>
        <v>-0.5</v>
      </c>
      <c r="L143" s="6" t="str">
        <f t="shared" ref="L143:N147" si="15">IF(D143=0,"-",(H143-D143)/D143)</f>
        <v>-</v>
      </c>
      <c r="M143" s="6">
        <f t="shared" si="15"/>
        <v>-1</v>
      </c>
      <c r="N143" s="6">
        <f t="shared" si="15"/>
        <v>-0.6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6" t="str">
        <f t="shared" si="16"/>
        <v>-</v>
      </c>
      <c r="L145" s="6" t="str">
        <f t="shared" si="15"/>
        <v>-</v>
      </c>
      <c r="M145" s="6" t="str">
        <f t="shared" si="15"/>
        <v>-</v>
      </c>
      <c r="N145" s="6" t="str">
        <f t="shared" si="15"/>
        <v>-</v>
      </c>
    </row>
    <row r="146" spans="2:14" ht="15" thickBot="1" x14ac:dyDescent="0.25">
      <c r="B146" s="4" t="s">
        <v>74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6" t="str">
        <f t="shared" si="16"/>
        <v>-</v>
      </c>
      <c r="L146" s="6" t="str">
        <f t="shared" si="15"/>
        <v>-</v>
      </c>
      <c r="M146" s="6" t="str">
        <f t="shared" si="15"/>
        <v>-</v>
      </c>
      <c r="N146" s="6" t="str">
        <f t="shared" si="15"/>
        <v>-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4</v>
      </c>
      <c r="D148" s="10">
        <v>0</v>
      </c>
      <c r="E148" s="10">
        <v>1</v>
      </c>
      <c r="F148" s="10">
        <v>5</v>
      </c>
      <c r="G148" s="10">
        <v>2</v>
      </c>
      <c r="H148" s="10">
        <v>0</v>
      </c>
      <c r="I148" s="10">
        <v>0</v>
      </c>
      <c r="J148" s="10">
        <v>2</v>
      </c>
      <c r="K148" s="6">
        <f t="shared" ref="K148" si="17">IF(C148=0,"-",(G148-C148)/C148)</f>
        <v>-0.5</v>
      </c>
      <c r="L148" s="6" t="str">
        <f t="shared" ref="L148" si="18">IF(D148=0,"-",(H148-D148)/D148)</f>
        <v>-</v>
      </c>
      <c r="M148" s="6">
        <f t="shared" ref="M148" si="19">IF(E148=0,"-",(I148-E148)/E148)</f>
        <v>-1</v>
      </c>
      <c r="N148" s="6">
        <f t="shared" ref="N148" si="20">IF(F148=0,"-",(J148-F148)/F148)</f>
        <v>-0.6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1</v>
      </c>
      <c r="D149" s="6" t="str">
        <f t="shared" si="21"/>
        <v>-</v>
      </c>
      <c r="E149" s="6">
        <f t="shared" si="21"/>
        <v>1</v>
      </c>
      <c r="F149" s="6">
        <f t="shared" si="21"/>
        <v>1</v>
      </c>
      <c r="G149" s="6">
        <f t="shared" si="21"/>
        <v>1</v>
      </c>
      <c r="H149" s="6" t="str">
        <f t="shared" si="21"/>
        <v>-</v>
      </c>
      <c r="I149" s="6" t="str">
        <f t="shared" si="21"/>
        <v>-</v>
      </c>
      <c r="J149" s="6">
        <f t="shared" si="21"/>
        <v>1</v>
      </c>
      <c r="K149" s="6">
        <f>IF(OR(C149="-",G149="-"),"-",(G149-C149)/C149)</f>
        <v>0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0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2</v>
      </c>
      <c r="D157" s="19">
        <v>2</v>
      </c>
      <c r="E157" s="18">
        <f>IF(C157=0,"-",(D157-C157)/C157)</f>
        <v>0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</v>
      </c>
      <c r="D158" s="19">
        <v>0</v>
      </c>
      <c r="E158" s="18">
        <f t="shared" ref="E158:E159" si="23">IF(C158=0,"-",(D158-C158)/C158)</f>
        <v>-1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0.66666666666666663</v>
      </c>
      <c r="D160" s="18">
        <f>IF(D157=0,"-",D157/(D157+D158+D159))</f>
        <v>1</v>
      </c>
      <c r="E160" s="18">
        <f>IF(OR(C160="-",D160="-"),"-",(D160-C160)/C160)</f>
        <v>0.50000000000000011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8</v>
      </c>
      <c r="D166" s="5">
        <v>1</v>
      </c>
      <c r="E166" s="6">
        <f>IF(C166=0,"-",(D166-C166)/C166)</f>
        <v>-0.875</v>
      </c>
    </row>
    <row r="167" spans="2:14" ht="20.100000000000001" customHeight="1" thickBot="1" x14ac:dyDescent="0.25">
      <c r="B167" s="4" t="s">
        <v>41</v>
      </c>
      <c r="C167" s="5">
        <v>3</v>
      </c>
      <c r="D167" s="5">
        <v>1</v>
      </c>
      <c r="E167" s="6">
        <f t="shared" ref="E167:E168" si="24">IF(C167=0,"-",(D167-C167)/C167)</f>
        <v>-0.66666666666666663</v>
      </c>
    </row>
    <row r="168" spans="2:14" ht="20.100000000000001" customHeight="1" thickBot="1" x14ac:dyDescent="0.25">
      <c r="B168" s="4" t="s">
        <v>42</v>
      </c>
      <c r="C168" s="5">
        <v>2</v>
      </c>
      <c r="D168" s="5">
        <v>0</v>
      </c>
      <c r="E168" s="6">
        <f t="shared" si="24"/>
        <v>-1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0.625</v>
      </c>
      <c r="D169" s="6">
        <f>IF(D166=0,"-",(D167+D168)/D166)</f>
        <v>1</v>
      </c>
      <c r="E169" s="6">
        <f t="shared" ref="E169:E171" si="25">IF(OR(C169="-",D169="-"),"-",(D169-C169)/C169)</f>
        <v>0.6</v>
      </c>
    </row>
    <row r="170" spans="2:14" ht="20.100000000000001" customHeight="1" thickBot="1" x14ac:dyDescent="0.25">
      <c r="B170" s="4" t="s">
        <v>39</v>
      </c>
      <c r="C170" s="6">
        <v>0.6</v>
      </c>
      <c r="D170" s="6">
        <v>1</v>
      </c>
      <c r="E170" s="6">
        <f t="shared" si="25"/>
        <v>0.66666666666666674</v>
      </c>
    </row>
    <row r="171" spans="2:14" ht="20.100000000000001" customHeight="1" thickBot="1" x14ac:dyDescent="0.25">
      <c r="B171" s="4" t="s">
        <v>40</v>
      </c>
      <c r="C171" s="6">
        <v>0.66666666666666663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</v>
      </c>
      <c r="D178" s="5">
        <v>2</v>
      </c>
      <c r="E178" s="6">
        <f>IF(C178=0,"-",(D178-C178)/C178)</f>
        <v>1</v>
      </c>
      <c r="H178" s="13"/>
    </row>
    <row r="179" spans="2:8" ht="15" thickBot="1" x14ac:dyDescent="0.25">
      <c r="B179" s="4" t="s">
        <v>43</v>
      </c>
      <c r="C179" s="5">
        <v>0</v>
      </c>
      <c r="D179" s="5">
        <v>2</v>
      </c>
      <c r="E179" s="6" t="str">
        <f t="shared" ref="E179:E185" si="26">IF(C179=0,"-",(D179-C179)/C179)</f>
        <v>-</v>
      </c>
      <c r="H179" s="13"/>
    </row>
    <row r="180" spans="2:8" ht="15" thickBot="1" x14ac:dyDescent="0.25">
      <c r="B180" s="4" t="s">
        <v>47</v>
      </c>
      <c r="C180" s="5">
        <v>1</v>
      </c>
      <c r="D180" s="5">
        <v>0</v>
      </c>
      <c r="E180" s="6">
        <f t="shared" si="26"/>
        <v>-1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5</v>
      </c>
      <c r="D182" s="5">
        <v>3</v>
      </c>
      <c r="E182" s="6">
        <f t="shared" si="26"/>
        <v>-0.4</v>
      </c>
      <c r="H182" s="13"/>
    </row>
    <row r="183" spans="2:8" ht="15" thickBot="1" x14ac:dyDescent="0.25">
      <c r="B183" s="4" t="s">
        <v>47</v>
      </c>
      <c r="C183" s="5">
        <v>4</v>
      </c>
      <c r="D183" s="5">
        <v>3</v>
      </c>
      <c r="E183" s="6">
        <f t="shared" si="26"/>
        <v>-0.25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1</v>
      </c>
      <c r="D185" s="5">
        <v>0</v>
      </c>
      <c r="E185" s="6">
        <f t="shared" si="26"/>
        <v>-1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4</v>
      </c>
      <c r="D197" s="5">
        <v>3</v>
      </c>
      <c r="E197" s="6">
        <f t="shared" ref="E197:E200" si="27">IF(C197=0,"-",(D197-C197)/C197)</f>
        <v>-0.25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4</v>
      </c>
      <c r="D199" s="5">
        <v>3</v>
      </c>
      <c r="E199" s="6">
        <f t="shared" si="27"/>
        <v>-0.25</v>
      </c>
    </row>
    <row r="200" spans="2:5" ht="15" thickBot="1" x14ac:dyDescent="0.25">
      <c r="B200" s="4" t="s">
        <v>85</v>
      </c>
      <c r="C200" s="5">
        <v>4</v>
      </c>
      <c r="D200" s="5">
        <v>3</v>
      </c>
      <c r="E200" s="6">
        <f t="shared" si="27"/>
        <v>-0.25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4</v>
      </c>
      <c r="D208" s="5">
        <v>3</v>
      </c>
      <c r="E208" s="6">
        <f t="shared" si="28"/>
        <v>-0.25</v>
      </c>
    </row>
    <row r="209" spans="2:5" ht="20.100000000000001" customHeight="1" thickBot="1" x14ac:dyDescent="0.25">
      <c r="B209" s="17" t="s">
        <v>86</v>
      </c>
      <c r="C209" s="5">
        <v>3</v>
      </c>
      <c r="D209" s="5">
        <v>3</v>
      </c>
      <c r="E209" s="6">
        <f t="shared" si="28"/>
        <v>0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0</v>
      </c>
      <c r="E210" s="6">
        <f t="shared" si="28"/>
        <v>-1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5</v>
      </c>
      <c r="D221" s="5">
        <v>1</v>
      </c>
      <c r="E221" s="6">
        <f t="shared" ref="E221:E223" si="30">IF(C221=0,"-",(D221-C221)/C221)</f>
        <v>-0.8</v>
      </c>
    </row>
    <row r="222" spans="2:5" ht="15" thickBot="1" x14ac:dyDescent="0.25">
      <c r="B222" s="16" t="s">
        <v>92</v>
      </c>
      <c r="C222" s="5">
        <v>4</v>
      </c>
      <c r="D222" s="5">
        <v>6</v>
      </c>
      <c r="E222" s="6">
        <f t="shared" si="30"/>
        <v>0.5</v>
      </c>
    </row>
    <row r="223" spans="2:5" ht="15" thickBot="1" x14ac:dyDescent="0.25">
      <c r="B223" s="16" t="s">
        <v>93</v>
      </c>
      <c r="C223" s="5">
        <v>4</v>
      </c>
      <c r="D223" s="5">
        <v>4</v>
      </c>
      <c r="E223" s="6">
        <f t="shared" si="30"/>
        <v>0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2º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1495</v>
      </c>
      <c r="D14" s="5">
        <v>1637</v>
      </c>
      <c r="E14" s="6">
        <f>IF(C14&gt;0,(D14-C14)/C14)</f>
        <v>9.4983277591973239E-2</v>
      </c>
    </row>
    <row r="15" spans="1:5" ht="20.100000000000001" customHeight="1" thickBot="1" x14ac:dyDescent="0.25">
      <c r="B15" s="4" t="s">
        <v>17</v>
      </c>
      <c r="C15" s="5">
        <v>1472</v>
      </c>
      <c r="D15" s="5">
        <v>1637</v>
      </c>
      <c r="E15" s="6">
        <f t="shared" ref="E15:E25" si="0">IF(C15&gt;0,(D15-C15)/C15)</f>
        <v>0.11209239130434782</v>
      </c>
    </row>
    <row r="16" spans="1:5" ht="20.100000000000001" customHeight="1" thickBot="1" x14ac:dyDescent="0.25">
      <c r="B16" s="4" t="s">
        <v>18</v>
      </c>
      <c r="C16" s="5">
        <v>904</v>
      </c>
      <c r="D16" s="5">
        <v>942</v>
      </c>
      <c r="E16" s="6">
        <f t="shared" si="0"/>
        <v>4.2035398230088498E-2</v>
      </c>
    </row>
    <row r="17" spans="2:5" ht="20.100000000000001" customHeight="1" thickBot="1" x14ac:dyDescent="0.25">
      <c r="B17" s="4" t="s">
        <v>19</v>
      </c>
      <c r="C17" s="5">
        <v>568</v>
      </c>
      <c r="D17" s="5">
        <v>695</v>
      </c>
      <c r="E17" s="6">
        <f t="shared" si="0"/>
        <v>0.22359154929577466</v>
      </c>
    </row>
    <row r="18" spans="2:5" ht="20.100000000000001" customHeight="1" thickBot="1" x14ac:dyDescent="0.25">
      <c r="B18" s="4" t="s">
        <v>100</v>
      </c>
      <c r="C18" s="5">
        <v>14</v>
      </c>
      <c r="D18" s="5">
        <v>1</v>
      </c>
      <c r="E18" s="6">
        <f>IF(C18=0,"-",(D18-C18)/C18)</f>
        <v>-0.9285714285714286</v>
      </c>
    </row>
    <row r="19" spans="2:5" ht="20.100000000000001" customHeight="1" thickBot="1" x14ac:dyDescent="0.25">
      <c r="B19" s="4" t="s">
        <v>101</v>
      </c>
      <c r="C19" s="5">
        <v>6</v>
      </c>
      <c r="D19" s="5">
        <v>0</v>
      </c>
      <c r="E19" s="6">
        <f>IF(C19=0,"-",(D19-C19)/C19)</f>
        <v>-1</v>
      </c>
    </row>
    <row r="20" spans="2:5" ht="20.100000000000001" customHeight="1" thickBot="1" x14ac:dyDescent="0.25">
      <c r="B20" s="4" t="s">
        <v>20</v>
      </c>
      <c r="C20" s="6">
        <f>C17/C15</f>
        <v>0.3858695652173913</v>
      </c>
      <c r="D20" s="6">
        <f>D17/D15</f>
        <v>0.42455711667684787</v>
      </c>
      <c r="E20" s="6">
        <f t="shared" si="0"/>
        <v>0.10026069674000013</v>
      </c>
    </row>
    <row r="21" spans="2:5" ht="30" customHeight="1" thickBot="1" x14ac:dyDescent="0.25">
      <c r="B21" s="4" t="s">
        <v>23</v>
      </c>
      <c r="C21" s="5">
        <v>139</v>
      </c>
      <c r="D21" s="5">
        <v>98</v>
      </c>
      <c r="E21" s="6">
        <f t="shared" si="0"/>
        <v>-0.29496402877697842</v>
      </c>
    </row>
    <row r="22" spans="2:5" ht="20.100000000000001" customHeight="1" thickBot="1" x14ac:dyDescent="0.25">
      <c r="B22" s="4" t="s">
        <v>24</v>
      </c>
      <c r="C22" s="5">
        <v>71</v>
      </c>
      <c r="D22" s="5">
        <v>59</v>
      </c>
      <c r="E22" s="6">
        <f t="shared" si="0"/>
        <v>-0.16901408450704225</v>
      </c>
    </row>
    <row r="23" spans="2:5" ht="20.100000000000001" customHeight="1" thickBot="1" x14ac:dyDescent="0.25">
      <c r="B23" s="4" t="s">
        <v>25</v>
      </c>
      <c r="C23" s="5">
        <v>68</v>
      </c>
      <c r="D23" s="5">
        <v>39</v>
      </c>
      <c r="E23" s="6">
        <f t="shared" si="0"/>
        <v>-0.4264705882352941</v>
      </c>
    </row>
    <row r="24" spans="2:5" ht="20.100000000000001" customHeight="1" thickBot="1" x14ac:dyDescent="0.25">
      <c r="B24" s="4" t="s">
        <v>21</v>
      </c>
      <c r="C24" s="6">
        <f>C23/C21</f>
        <v>0.48920863309352519</v>
      </c>
      <c r="D24" s="6">
        <f t="shared" ref="D24" si="1">D23/D21</f>
        <v>0.39795918367346939</v>
      </c>
      <c r="E24" s="6">
        <f t="shared" si="0"/>
        <v>-0.18652460984393759</v>
      </c>
    </row>
    <row r="25" spans="2:5" ht="20.100000000000001" customHeight="1" thickBot="1" x14ac:dyDescent="0.25">
      <c r="B25" s="7" t="s">
        <v>26</v>
      </c>
      <c r="C25" s="6">
        <v>0.1297395249876386</v>
      </c>
      <c r="D25" s="6">
        <v>0.14337702376625253</v>
      </c>
      <c r="E25" s="6">
        <f t="shared" si="0"/>
        <v>0.10511444974007175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275</v>
      </c>
      <c r="D34" s="5">
        <v>277</v>
      </c>
      <c r="E34" s="6">
        <f>IF(C34&gt;0,(D34-C34)/C34,"-")</f>
        <v>7.2727272727272727E-3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176</v>
      </c>
      <c r="D36" s="5">
        <v>199</v>
      </c>
      <c r="E36" s="6">
        <f t="shared" si="2"/>
        <v>0.13068181818181818</v>
      </c>
    </row>
    <row r="37" spans="2:5" ht="20.100000000000001" customHeight="1" thickBot="1" x14ac:dyDescent="0.25">
      <c r="B37" s="4" t="s">
        <v>30</v>
      </c>
      <c r="C37" s="5">
        <v>99</v>
      </c>
      <c r="D37" s="5">
        <v>78</v>
      </c>
      <c r="E37" s="6">
        <f t="shared" si="2"/>
        <v>-0.21212121212121213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264</v>
      </c>
      <c r="D44" s="5">
        <v>303</v>
      </c>
      <c r="E44" s="6">
        <f>IF(C44&gt;0,(D44-C44)/C44,"-")</f>
        <v>0.14772727272727273</v>
      </c>
    </row>
    <row r="45" spans="2:5" ht="20.100000000000001" customHeight="1" thickBot="1" x14ac:dyDescent="0.25">
      <c r="B45" s="4" t="s">
        <v>34</v>
      </c>
      <c r="C45" s="5">
        <v>8</v>
      </c>
      <c r="D45" s="5">
        <v>5</v>
      </c>
      <c r="E45" s="6">
        <f t="shared" ref="E45:E51" si="3">IF(C45&gt;0,(D45-C45)/C45,"-")</f>
        <v>-0.375</v>
      </c>
    </row>
    <row r="46" spans="2:5" ht="20.100000000000001" customHeight="1" thickBot="1" x14ac:dyDescent="0.25">
      <c r="B46" s="4" t="s">
        <v>31</v>
      </c>
      <c r="C46" s="5">
        <v>16</v>
      </c>
      <c r="D46" s="5">
        <v>11</v>
      </c>
      <c r="E46" s="6">
        <f t="shared" si="3"/>
        <v>-0.3125</v>
      </c>
    </row>
    <row r="47" spans="2:5" ht="20.100000000000001" customHeight="1" thickBot="1" x14ac:dyDescent="0.25">
      <c r="B47" s="4" t="s">
        <v>32</v>
      </c>
      <c r="C47" s="5">
        <v>542</v>
      </c>
      <c r="D47" s="5">
        <v>518</v>
      </c>
      <c r="E47" s="6">
        <f t="shared" si="3"/>
        <v>-4.4280442804428041E-2</v>
      </c>
    </row>
    <row r="48" spans="2:5" ht="20.100000000000001" customHeight="1" thickBot="1" x14ac:dyDescent="0.25">
      <c r="B48" s="4" t="s">
        <v>35</v>
      </c>
      <c r="C48" s="5">
        <v>516</v>
      </c>
      <c r="D48" s="5">
        <v>424</v>
      </c>
      <c r="E48" s="6">
        <f t="shared" si="3"/>
        <v>-0.17829457364341086</v>
      </c>
    </row>
    <row r="49" spans="2:5" ht="20.100000000000001" customHeight="1" thickBot="1" x14ac:dyDescent="0.25">
      <c r="B49" s="4" t="s">
        <v>67</v>
      </c>
      <c r="C49" s="5">
        <v>101</v>
      </c>
      <c r="D49" s="5">
        <v>138</v>
      </c>
      <c r="E49" s="6">
        <f t="shared" si="3"/>
        <v>0.36633663366336633</v>
      </c>
    </row>
    <row r="50" spans="2:5" ht="20.100000000000001" customHeight="1" collapsed="1" thickBot="1" x14ac:dyDescent="0.25">
      <c r="B50" s="4" t="s">
        <v>36</v>
      </c>
      <c r="C50" s="6">
        <f>C44/(C44+C45)</f>
        <v>0.97058823529411764</v>
      </c>
      <c r="D50" s="6">
        <f>D44/(D44+D45)</f>
        <v>0.98376623376623373</v>
      </c>
      <c r="E50" s="6">
        <f t="shared" si="3"/>
        <v>1.3577331759149913E-2</v>
      </c>
    </row>
    <row r="51" spans="2:5" ht="20.100000000000001" customHeight="1" thickBot="1" x14ac:dyDescent="0.25">
      <c r="B51" s="4" t="s">
        <v>37</v>
      </c>
      <c r="C51" s="6">
        <f>C47/(C46+C47)</f>
        <v>0.97132616487455192</v>
      </c>
      <c r="D51" s="6">
        <f t="shared" ref="D51" si="4">D47/(D46+D47)</f>
        <v>0.9792060491493384</v>
      </c>
      <c r="E51" s="6">
        <f t="shared" si="3"/>
        <v>8.112500784743272E-3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276</v>
      </c>
      <c r="D58" s="5">
        <v>308</v>
      </c>
      <c r="E58" s="6">
        <f>IF(C58&gt;0,(D58-C58)/C58,"-")</f>
        <v>0.11594202898550725</v>
      </c>
    </row>
    <row r="59" spans="2:5" ht="20.100000000000001" customHeight="1" thickBot="1" x14ac:dyDescent="0.25">
      <c r="B59" s="4" t="s">
        <v>41</v>
      </c>
      <c r="C59" s="5">
        <v>144</v>
      </c>
      <c r="D59" s="5">
        <v>157</v>
      </c>
      <c r="E59" s="6">
        <f t="shared" ref="E59:E63" si="5">IF(C59&gt;0,(D59-C59)/C59,"-")</f>
        <v>9.0277777777777776E-2</v>
      </c>
    </row>
    <row r="60" spans="2:5" ht="20.100000000000001" customHeight="1" thickBot="1" x14ac:dyDescent="0.25">
      <c r="B60" s="4" t="s">
        <v>42</v>
      </c>
      <c r="C60" s="5">
        <v>124</v>
      </c>
      <c r="D60" s="5">
        <v>146</v>
      </c>
      <c r="E60" s="6">
        <f t="shared" si="5"/>
        <v>0.17741935483870969</v>
      </c>
    </row>
    <row r="61" spans="2:5" ht="20.100000000000001" customHeight="1" collapsed="1" thickBot="1" x14ac:dyDescent="0.25">
      <c r="B61" s="4" t="s">
        <v>98</v>
      </c>
      <c r="C61" s="6">
        <f>(C59+C60)/C58</f>
        <v>0.97101449275362317</v>
      </c>
      <c r="D61" s="6">
        <f>(D59+D60)/D58</f>
        <v>0.98376623376623373</v>
      </c>
      <c r="E61" s="6">
        <f t="shared" si="5"/>
        <v>1.3132389998061624E-2</v>
      </c>
    </row>
    <row r="62" spans="2:5" ht="20.100000000000001" customHeight="1" thickBot="1" x14ac:dyDescent="0.25">
      <c r="B62" s="4" t="s">
        <v>39</v>
      </c>
      <c r="C62" s="6">
        <v>0.97959183673469385</v>
      </c>
      <c r="D62" s="6">
        <v>0.97515527950310554</v>
      </c>
      <c r="E62" s="6">
        <f t="shared" si="5"/>
        <v>-4.5289855072464013E-3</v>
      </c>
    </row>
    <row r="63" spans="2:5" ht="20.100000000000001" customHeight="1" thickBot="1" x14ac:dyDescent="0.25">
      <c r="B63" s="4" t="s">
        <v>40</v>
      </c>
      <c r="C63" s="6">
        <v>0.96124031007751942</v>
      </c>
      <c r="D63" s="6">
        <v>0.99319727891156462</v>
      </c>
      <c r="E63" s="6">
        <f t="shared" si="5"/>
        <v>3.3245556287030888E-2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1849</v>
      </c>
      <c r="D70" s="5">
        <v>2107</v>
      </c>
      <c r="E70" s="6">
        <f>IF(C70&gt;0,(D70-C70)/C70,"-")</f>
        <v>0.13953488372093023</v>
      </c>
    </row>
    <row r="71" spans="2:5" ht="20.100000000000001" customHeight="1" thickBot="1" x14ac:dyDescent="0.25">
      <c r="B71" s="4" t="s">
        <v>45</v>
      </c>
      <c r="C71" s="5">
        <v>650</v>
      </c>
      <c r="D71" s="5">
        <v>598</v>
      </c>
      <c r="E71" s="6">
        <f t="shared" ref="E71:E77" si="6">IF(C71&gt;0,(D71-C71)/C71,"-")</f>
        <v>-0.08</v>
      </c>
    </row>
    <row r="72" spans="2:5" ht="20.100000000000001" customHeight="1" thickBot="1" x14ac:dyDescent="0.25">
      <c r="B72" s="4" t="s">
        <v>43</v>
      </c>
      <c r="C72" s="5">
        <v>8</v>
      </c>
      <c r="D72" s="5">
        <v>5</v>
      </c>
      <c r="E72" s="6">
        <f t="shared" si="6"/>
        <v>-0.375</v>
      </c>
    </row>
    <row r="73" spans="2:5" ht="20.100000000000001" customHeight="1" thickBot="1" x14ac:dyDescent="0.25">
      <c r="B73" s="4" t="s">
        <v>46</v>
      </c>
      <c r="C73" s="5">
        <v>669</v>
      </c>
      <c r="D73" s="5">
        <v>985</v>
      </c>
      <c r="E73" s="6">
        <f t="shared" si="6"/>
        <v>0.47234678624813153</v>
      </c>
    </row>
    <row r="74" spans="2:5" ht="20.100000000000001" customHeight="1" thickBot="1" x14ac:dyDescent="0.25">
      <c r="B74" s="4" t="s">
        <v>47</v>
      </c>
      <c r="C74" s="5">
        <v>466</v>
      </c>
      <c r="D74" s="5">
        <v>462</v>
      </c>
      <c r="E74" s="6">
        <f t="shared" si="6"/>
        <v>-8.5836909871244635E-3</v>
      </c>
    </row>
    <row r="75" spans="2:5" ht="20.100000000000001" customHeight="1" thickBot="1" x14ac:dyDescent="0.25">
      <c r="B75" s="4" t="s">
        <v>48</v>
      </c>
      <c r="C75" s="5">
        <v>56</v>
      </c>
      <c r="D75" s="5">
        <v>56</v>
      </c>
      <c r="E75" s="6">
        <f t="shared" si="6"/>
        <v>0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1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143</v>
      </c>
      <c r="D90" s="5">
        <v>221</v>
      </c>
      <c r="E90" s="6">
        <f>IF(C90&gt;0,(D90-C90)/C90,"-")</f>
        <v>0.54545454545454541</v>
      </c>
    </row>
    <row r="91" spans="2:5" ht="29.25" thickBot="1" x14ac:dyDescent="0.25">
      <c r="B91" s="4" t="s">
        <v>52</v>
      </c>
      <c r="C91" s="5">
        <v>87</v>
      </c>
      <c r="D91" s="5">
        <v>87</v>
      </c>
      <c r="E91" s="6">
        <f t="shared" ref="E91:E93" si="7">IF(C91&gt;0,(D91-C91)/C91,"-")</f>
        <v>0</v>
      </c>
    </row>
    <row r="92" spans="2:5" ht="29.25" customHeight="1" thickBot="1" x14ac:dyDescent="0.25">
      <c r="B92" s="4" t="s">
        <v>53</v>
      </c>
      <c r="C92" s="5">
        <v>79</v>
      </c>
      <c r="D92" s="5">
        <v>58</v>
      </c>
      <c r="E92" s="6">
        <f t="shared" si="7"/>
        <v>-0.26582278481012656</v>
      </c>
    </row>
    <row r="93" spans="2:5" ht="29.25" customHeight="1" thickBot="1" x14ac:dyDescent="0.25">
      <c r="B93" s="4" t="s">
        <v>54</v>
      </c>
      <c r="C93" s="6">
        <f>(C90+C91)/(C90+C91+C92)</f>
        <v>0.74433656957928807</v>
      </c>
      <c r="D93" s="6">
        <f>(D90+D91)/(D90+D91+D92)</f>
        <v>0.84153005464480879</v>
      </c>
      <c r="E93" s="6">
        <f t="shared" si="7"/>
        <v>0.13057733428367785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319</v>
      </c>
      <c r="D100" s="5">
        <v>377</v>
      </c>
      <c r="E100" s="6">
        <f>IF(C100&gt;0,(D100-C100)/C100,"-")</f>
        <v>0.18181818181818182</v>
      </c>
    </row>
    <row r="101" spans="2:5" ht="20.100000000000001" customHeight="1" thickBot="1" x14ac:dyDescent="0.25">
      <c r="B101" s="4" t="s">
        <v>41</v>
      </c>
      <c r="C101" s="5">
        <v>127</v>
      </c>
      <c r="D101" s="5">
        <v>160</v>
      </c>
      <c r="E101" s="6">
        <f t="shared" ref="E101:E105" si="8">IF(C101&gt;0,(D101-C101)/C101,"-")</f>
        <v>0.25984251968503935</v>
      </c>
    </row>
    <row r="102" spans="2:5" ht="20.100000000000001" customHeight="1" thickBot="1" x14ac:dyDescent="0.25">
      <c r="B102" s="4" t="s">
        <v>42</v>
      </c>
      <c r="C102" s="5">
        <v>107</v>
      </c>
      <c r="D102" s="5">
        <v>157</v>
      </c>
      <c r="E102" s="6">
        <f t="shared" si="8"/>
        <v>0.46728971962616822</v>
      </c>
    </row>
    <row r="103" spans="2:5" ht="20.100000000000001" customHeight="1" thickBot="1" x14ac:dyDescent="0.25">
      <c r="B103" s="4" t="s">
        <v>98</v>
      </c>
      <c r="C103" s="6">
        <f>(C101+C102)/C100</f>
        <v>0.73354231974921635</v>
      </c>
      <c r="D103" s="6">
        <f>(D101+D102)/D100</f>
        <v>0.84084880636604775</v>
      </c>
      <c r="E103" s="6">
        <f t="shared" si="8"/>
        <v>0.14628533859303083</v>
      </c>
    </row>
    <row r="104" spans="2:5" ht="20.100000000000001" customHeight="1" thickBot="1" x14ac:dyDescent="0.25">
      <c r="B104" s="4" t="s">
        <v>39</v>
      </c>
      <c r="C104" s="6">
        <v>0.71751412429378536</v>
      </c>
      <c r="D104" s="6">
        <v>0.85106382978723405</v>
      </c>
      <c r="E104" s="6">
        <f t="shared" si="8"/>
        <v>0.18612832970346785</v>
      </c>
    </row>
    <row r="105" spans="2:5" ht="20.100000000000001" customHeight="1" thickBot="1" x14ac:dyDescent="0.25">
      <c r="B105" s="4" t="s">
        <v>40</v>
      </c>
      <c r="C105" s="6">
        <v>0.75352112676056338</v>
      </c>
      <c r="D105" s="6">
        <v>0.8306878306878307</v>
      </c>
      <c r="E105" s="6">
        <f t="shared" si="8"/>
        <v>0.10240814913712112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503</v>
      </c>
      <c r="D112" s="5">
        <v>457</v>
      </c>
      <c r="E112" s="6">
        <f>IF(C112&gt;0,(D112-C112)/C112,"-")</f>
        <v>-9.1451292246520877E-2</v>
      </c>
    </row>
    <row r="113" spans="2:14" ht="15" thickBot="1" x14ac:dyDescent="0.25">
      <c r="B113" s="4" t="s">
        <v>56</v>
      </c>
      <c r="C113" s="5">
        <v>388</v>
      </c>
      <c r="D113" s="5">
        <v>337</v>
      </c>
      <c r="E113" s="6">
        <f t="shared" ref="E113:E114" si="9">IF(C113&gt;0,(D113-C113)/C113,"-")</f>
        <v>-0.13144329896907217</v>
      </c>
    </row>
    <row r="114" spans="2:14" ht="15" thickBot="1" x14ac:dyDescent="0.25">
      <c r="B114" s="4" t="s">
        <v>57</v>
      </c>
      <c r="C114" s="5">
        <v>115</v>
      </c>
      <c r="D114" s="5">
        <v>120</v>
      </c>
      <c r="E114" s="6">
        <f t="shared" si="9"/>
        <v>4.3478260869565216E-2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5</v>
      </c>
      <c r="D128" s="10">
        <v>3</v>
      </c>
      <c r="E128" s="10">
        <v>0</v>
      </c>
      <c r="F128" s="10">
        <v>8</v>
      </c>
      <c r="G128" s="10">
        <v>9</v>
      </c>
      <c r="H128" s="10">
        <v>0</v>
      </c>
      <c r="I128" s="10">
        <v>0</v>
      </c>
      <c r="J128" s="10">
        <v>9</v>
      </c>
      <c r="K128" s="6">
        <f>IF(C128=0,"-",(G128-C128)/C128)</f>
        <v>0.8</v>
      </c>
      <c r="L128" s="6">
        <f t="shared" ref="L128:N133" si="10">IF(D128=0,"-",(H128-D128)/D128)</f>
        <v>-1</v>
      </c>
      <c r="M128" s="6" t="str">
        <f t="shared" si="10"/>
        <v>-</v>
      </c>
      <c r="N128" s="6">
        <f t="shared" si="10"/>
        <v>0.125</v>
      </c>
    </row>
    <row r="129" spans="2:14" ht="15" thickBot="1" x14ac:dyDescent="0.25">
      <c r="B129" s="4" t="s">
        <v>64</v>
      </c>
      <c r="C129" s="10">
        <v>1</v>
      </c>
      <c r="D129" s="10">
        <v>0</v>
      </c>
      <c r="E129" s="10">
        <v>0</v>
      </c>
      <c r="F129" s="10">
        <v>1</v>
      </c>
      <c r="G129" s="10">
        <v>1</v>
      </c>
      <c r="H129" s="10">
        <v>0</v>
      </c>
      <c r="I129" s="10">
        <v>0</v>
      </c>
      <c r="J129" s="10">
        <v>1</v>
      </c>
      <c r="K129" s="6">
        <f t="shared" ref="K129:K133" si="11">IF(C129=0,"-",(G129-C129)/C129)</f>
        <v>0</v>
      </c>
      <c r="L129" s="6" t="str">
        <f t="shared" si="10"/>
        <v>-</v>
      </c>
      <c r="M129" s="6" t="str">
        <f t="shared" si="10"/>
        <v>-</v>
      </c>
      <c r="N129" s="6">
        <f t="shared" si="10"/>
        <v>0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6</v>
      </c>
      <c r="D133" s="10">
        <v>3</v>
      </c>
      <c r="E133" s="10">
        <v>0</v>
      </c>
      <c r="F133" s="10">
        <v>9</v>
      </c>
      <c r="G133" s="10">
        <v>10</v>
      </c>
      <c r="H133" s="10">
        <v>0</v>
      </c>
      <c r="I133" s="10">
        <v>0</v>
      </c>
      <c r="J133" s="10">
        <v>10</v>
      </c>
      <c r="K133" s="6">
        <f t="shared" si="11"/>
        <v>0.66666666666666663</v>
      </c>
      <c r="L133" s="6">
        <f t="shared" si="10"/>
        <v>-1</v>
      </c>
      <c r="M133" s="6" t="str">
        <f t="shared" si="10"/>
        <v>-</v>
      </c>
      <c r="N133" s="6">
        <f t="shared" si="10"/>
        <v>0.1111111111111111</v>
      </c>
    </row>
    <row r="134" spans="2:14" ht="15" thickBot="1" x14ac:dyDescent="0.25">
      <c r="B134" s="4" t="s">
        <v>36</v>
      </c>
      <c r="C134" s="6">
        <f>IF(C128=0,"-",C128/(C128+C129))</f>
        <v>0.83333333333333337</v>
      </c>
      <c r="D134" s="6">
        <f>IF(D128=0,"-",D128/(D128+D129))</f>
        <v>1</v>
      </c>
      <c r="E134" s="6" t="str">
        <f t="shared" ref="E134:J134" si="12">IF(E128=0,"-",E128/(E128+E129))</f>
        <v>-</v>
      </c>
      <c r="F134" s="6">
        <f t="shared" si="12"/>
        <v>0.88888888888888884</v>
      </c>
      <c r="G134" s="6">
        <f t="shared" si="12"/>
        <v>0.9</v>
      </c>
      <c r="H134" s="6" t="str">
        <f t="shared" si="12"/>
        <v>-</v>
      </c>
      <c r="I134" s="6" t="str">
        <f t="shared" si="12"/>
        <v>-</v>
      </c>
      <c r="J134" s="6">
        <f t="shared" si="12"/>
        <v>0.9</v>
      </c>
      <c r="K134" s="6">
        <f>IF(OR(C134="-",G134="-"),"-",(G134-C134)/C134)</f>
        <v>7.9999999999999974E-2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1.250000000000008E-2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11</v>
      </c>
      <c r="D143" s="10">
        <v>0</v>
      </c>
      <c r="E143" s="10">
        <v>0</v>
      </c>
      <c r="F143" s="10">
        <v>11</v>
      </c>
      <c r="G143" s="10">
        <v>6</v>
      </c>
      <c r="H143" s="10">
        <v>0</v>
      </c>
      <c r="I143" s="10">
        <v>0</v>
      </c>
      <c r="J143" s="10">
        <v>6</v>
      </c>
      <c r="K143" s="6">
        <f>IF(C143=0,"-",(G143-C143)/C143)</f>
        <v>-0.45454545454545453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-0.45454545454545453</v>
      </c>
    </row>
    <row r="144" spans="2:14" ht="15" thickBot="1" x14ac:dyDescent="0.25">
      <c r="B144" s="4" t="s">
        <v>72</v>
      </c>
      <c r="C144" s="10">
        <v>10</v>
      </c>
      <c r="D144" s="10">
        <v>0</v>
      </c>
      <c r="E144" s="10">
        <v>0</v>
      </c>
      <c r="F144" s="10">
        <v>10</v>
      </c>
      <c r="G144" s="10">
        <v>5</v>
      </c>
      <c r="H144" s="10">
        <v>0</v>
      </c>
      <c r="I144" s="10">
        <v>1</v>
      </c>
      <c r="J144" s="10">
        <v>6</v>
      </c>
      <c r="K144" s="6">
        <f t="shared" ref="K144:K147" si="16">IF(C144=0,"-",(G144-C144)/C144)</f>
        <v>-0.5</v>
      </c>
      <c r="L144" s="6" t="str">
        <f t="shared" si="15"/>
        <v>-</v>
      </c>
      <c r="M144" s="6" t="str">
        <f t="shared" si="15"/>
        <v>-</v>
      </c>
      <c r="N144" s="6">
        <f t="shared" si="15"/>
        <v>-0.4</v>
      </c>
    </row>
    <row r="145" spans="2:14" ht="15" thickBot="1" x14ac:dyDescent="0.25">
      <c r="B145" s="4" t="s">
        <v>73</v>
      </c>
      <c r="C145" s="10">
        <v>46</v>
      </c>
      <c r="D145" s="10">
        <v>0</v>
      </c>
      <c r="E145" s="10">
        <v>2</v>
      </c>
      <c r="F145" s="10">
        <v>48</v>
      </c>
      <c r="G145" s="10">
        <v>41</v>
      </c>
      <c r="H145" s="10">
        <v>0</v>
      </c>
      <c r="I145" s="10">
        <v>1</v>
      </c>
      <c r="J145" s="10">
        <v>42</v>
      </c>
      <c r="K145" s="6">
        <f t="shared" si="16"/>
        <v>-0.10869565217391304</v>
      </c>
      <c r="L145" s="6" t="str">
        <f t="shared" si="15"/>
        <v>-</v>
      </c>
      <c r="M145" s="6">
        <f t="shared" si="15"/>
        <v>-0.5</v>
      </c>
      <c r="N145" s="6">
        <f t="shared" si="15"/>
        <v>-0.125</v>
      </c>
    </row>
    <row r="146" spans="2:14" ht="15" thickBot="1" x14ac:dyDescent="0.25">
      <c r="B146" s="4" t="s">
        <v>74</v>
      </c>
      <c r="C146" s="10">
        <v>9</v>
      </c>
      <c r="D146" s="10">
        <v>0</v>
      </c>
      <c r="E146" s="10">
        <v>1</v>
      </c>
      <c r="F146" s="10">
        <v>10</v>
      </c>
      <c r="G146" s="10">
        <v>10</v>
      </c>
      <c r="H146" s="10">
        <v>0</v>
      </c>
      <c r="I146" s="10">
        <v>2</v>
      </c>
      <c r="J146" s="10">
        <v>12</v>
      </c>
      <c r="K146" s="6">
        <f t="shared" si="16"/>
        <v>0.1111111111111111</v>
      </c>
      <c r="L146" s="6" t="str">
        <f t="shared" si="15"/>
        <v>-</v>
      </c>
      <c r="M146" s="6">
        <f t="shared" si="15"/>
        <v>1</v>
      </c>
      <c r="N146" s="6">
        <f t="shared" si="15"/>
        <v>0.2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76</v>
      </c>
      <c r="D148" s="10">
        <v>0</v>
      </c>
      <c r="E148" s="10">
        <v>3</v>
      </c>
      <c r="F148" s="10">
        <v>79</v>
      </c>
      <c r="G148" s="10">
        <v>62</v>
      </c>
      <c r="H148" s="10">
        <v>0</v>
      </c>
      <c r="I148" s="10">
        <v>4</v>
      </c>
      <c r="J148" s="10">
        <v>66</v>
      </c>
      <c r="K148" s="6">
        <f t="shared" ref="K148" si="17">IF(C148=0,"-",(G148-C148)/C148)</f>
        <v>-0.18421052631578946</v>
      </c>
      <c r="L148" s="6" t="str">
        <f t="shared" ref="L148" si="18">IF(D148=0,"-",(H148-D148)/D148)</f>
        <v>-</v>
      </c>
      <c r="M148" s="6">
        <f t="shared" ref="M148" si="19">IF(E148=0,"-",(I148-E148)/E148)</f>
        <v>0.33333333333333331</v>
      </c>
      <c r="N148" s="6">
        <f t="shared" ref="N148" si="20">IF(F148=0,"-",(J148-F148)/F148)</f>
        <v>-0.16455696202531644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0.19298245614035087</v>
      </c>
      <c r="D149" s="6" t="str">
        <f t="shared" si="21"/>
        <v>-</v>
      </c>
      <c r="E149" s="6" t="str">
        <f t="shared" si="21"/>
        <v>-</v>
      </c>
      <c r="F149" s="6">
        <f t="shared" si="21"/>
        <v>0.1864406779661017</v>
      </c>
      <c r="G149" s="6">
        <f t="shared" si="21"/>
        <v>0.1276595744680851</v>
      </c>
      <c r="H149" s="6" t="str">
        <f t="shared" si="21"/>
        <v>-</v>
      </c>
      <c r="I149" s="6" t="str">
        <f t="shared" si="21"/>
        <v>-</v>
      </c>
      <c r="J149" s="6">
        <f t="shared" si="21"/>
        <v>0.125</v>
      </c>
      <c r="K149" s="6">
        <f>IF(OR(C149="-",G149="-"),"-",(G149-C149)/C149)</f>
        <v>-0.33849129593810445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-0.32954545454545453</v>
      </c>
    </row>
    <row r="150" spans="2:14" ht="29.25" thickBot="1" x14ac:dyDescent="0.25">
      <c r="B150" s="7" t="s">
        <v>77</v>
      </c>
      <c r="C150" s="6">
        <f t="shared" si="21"/>
        <v>0.52631578947368418</v>
      </c>
      <c r="D150" s="6" t="str">
        <f t="shared" si="21"/>
        <v>-</v>
      </c>
      <c r="E150" s="6" t="str">
        <f t="shared" si="21"/>
        <v>-</v>
      </c>
      <c r="F150" s="6">
        <f t="shared" si="21"/>
        <v>0.5</v>
      </c>
      <c r="G150" s="6">
        <f t="shared" si="21"/>
        <v>0.33333333333333331</v>
      </c>
      <c r="H150" s="6" t="str">
        <f t="shared" si="21"/>
        <v>-</v>
      </c>
      <c r="I150" s="6">
        <f t="shared" si="21"/>
        <v>0.33333333333333331</v>
      </c>
      <c r="J150" s="6">
        <f t="shared" si="21"/>
        <v>0.33333333333333331</v>
      </c>
      <c r="K150" s="6">
        <f>IF(OR(C150="-",G150="-"),"-",(G150-C150)/C150)</f>
        <v>-0.36666666666666664</v>
      </c>
      <c r="L150" s="6" t="str">
        <f t="shared" si="22"/>
        <v>-</v>
      </c>
      <c r="M150" s="6" t="str">
        <f t="shared" si="22"/>
        <v>-</v>
      </c>
      <c r="N150" s="6">
        <f t="shared" si="22"/>
        <v>-0.33333333333333337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57</v>
      </c>
      <c r="D157" s="19">
        <v>44</v>
      </c>
      <c r="E157" s="18">
        <f>IF(C157=0,"-",(D157-C157)/C157)</f>
        <v>-0.22807017543859648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17</v>
      </c>
      <c r="D158" s="19">
        <v>11</v>
      </c>
      <c r="E158" s="18">
        <f t="shared" ref="E158:E159" si="23">IF(C158=0,"-",(D158-C158)/C158)</f>
        <v>-0.35294117647058826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2</v>
      </c>
      <c r="D159" s="19">
        <v>0</v>
      </c>
      <c r="E159" s="18">
        <f t="shared" si="23"/>
        <v>-1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0.75</v>
      </c>
      <c r="D160" s="18">
        <f>IF(D157=0,"-",D157/(D157+D158+D159))</f>
        <v>0.8</v>
      </c>
      <c r="E160" s="18">
        <f>IF(OR(C160="-",D160="-"),"-",(D160-C160)/C160)</f>
        <v>6.6666666666666721E-2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9</v>
      </c>
      <c r="D166" s="5">
        <v>10</v>
      </c>
      <c r="E166" s="6">
        <f>IF(C166=0,"-",(D166-C166)/C166)</f>
        <v>0.1111111111111111</v>
      </c>
    </row>
    <row r="167" spans="2:14" ht="20.100000000000001" customHeight="1" thickBot="1" x14ac:dyDescent="0.25">
      <c r="B167" s="4" t="s">
        <v>41</v>
      </c>
      <c r="C167" s="5">
        <v>4</v>
      </c>
      <c r="D167" s="5">
        <v>6</v>
      </c>
      <c r="E167" s="6">
        <f t="shared" ref="E167:E168" si="24">IF(C167=0,"-",(D167-C167)/C167)</f>
        <v>0.5</v>
      </c>
    </row>
    <row r="168" spans="2:14" ht="20.100000000000001" customHeight="1" thickBot="1" x14ac:dyDescent="0.25">
      <c r="B168" s="4" t="s">
        <v>42</v>
      </c>
      <c r="C168" s="5">
        <v>4</v>
      </c>
      <c r="D168" s="5">
        <v>3</v>
      </c>
      <c r="E168" s="6">
        <f t="shared" si="24"/>
        <v>-0.25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0.88888888888888884</v>
      </c>
      <c r="D169" s="6">
        <f>IF(D166=0,"-",(D167+D168)/D166)</f>
        <v>0.9</v>
      </c>
      <c r="E169" s="6">
        <f t="shared" ref="E169:E171" si="25">IF(OR(C169="-",D169="-"),"-",(D169-C169)/C169)</f>
        <v>1.250000000000008E-2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1</v>
      </c>
      <c r="E170" s="6">
        <f t="shared" si="25"/>
        <v>0</v>
      </c>
    </row>
    <row r="171" spans="2:14" ht="20.100000000000001" customHeight="1" thickBot="1" x14ac:dyDescent="0.25">
      <c r="B171" s="4" t="s">
        <v>40</v>
      </c>
      <c r="C171" s="6">
        <v>0.8</v>
      </c>
      <c r="D171" s="6">
        <v>0.75</v>
      </c>
      <c r="E171" s="6">
        <f t="shared" si="25"/>
        <v>-6.2500000000000056E-2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16</v>
      </c>
      <c r="D178" s="5">
        <v>9</v>
      </c>
      <c r="E178" s="6">
        <f>IF(C178=0,"-",(D178-C178)/C178)</f>
        <v>-0.4375</v>
      </c>
      <c r="H178" s="13"/>
    </row>
    <row r="179" spans="2:8" ht="15" thickBot="1" x14ac:dyDescent="0.25">
      <c r="B179" s="4" t="s">
        <v>43</v>
      </c>
      <c r="C179" s="5">
        <v>12</v>
      </c>
      <c r="D179" s="5">
        <v>9</v>
      </c>
      <c r="E179" s="6">
        <f t="shared" ref="E179:E185" si="26">IF(C179=0,"-",(D179-C179)/C179)</f>
        <v>-0.25</v>
      </c>
      <c r="H179" s="13"/>
    </row>
    <row r="180" spans="2:8" ht="15" thickBot="1" x14ac:dyDescent="0.25">
      <c r="B180" s="4" t="s">
        <v>47</v>
      </c>
      <c r="C180" s="5">
        <v>4</v>
      </c>
      <c r="D180" s="5">
        <v>0</v>
      </c>
      <c r="E180" s="6">
        <f t="shared" si="26"/>
        <v>-1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82</v>
      </c>
      <c r="D182" s="5">
        <v>56</v>
      </c>
      <c r="E182" s="6">
        <f t="shared" si="26"/>
        <v>-0.31707317073170732</v>
      </c>
      <c r="H182" s="13"/>
    </row>
    <row r="183" spans="2:8" ht="15" thickBot="1" x14ac:dyDescent="0.25">
      <c r="B183" s="4" t="s">
        <v>47</v>
      </c>
      <c r="C183" s="5">
        <v>80</v>
      </c>
      <c r="D183" s="5">
        <v>54</v>
      </c>
      <c r="E183" s="6">
        <f t="shared" si="26"/>
        <v>-0.32500000000000001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2</v>
      </c>
      <c r="D185" s="5">
        <v>2</v>
      </c>
      <c r="E185" s="6">
        <f t="shared" si="26"/>
        <v>0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3</v>
      </c>
      <c r="D197" s="5">
        <v>3</v>
      </c>
      <c r="E197" s="6">
        <f t="shared" ref="E197:E200" si="27">IF(C197=0,"-",(D197-C197)/C197)</f>
        <v>0</v>
      </c>
    </row>
    <row r="198" spans="2:5" ht="15" thickBot="1" x14ac:dyDescent="0.25">
      <c r="B198" s="4" t="s">
        <v>83</v>
      </c>
      <c r="C198" s="5">
        <v>0</v>
      </c>
      <c r="D198" s="5">
        <v>2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3</v>
      </c>
      <c r="D199" s="5">
        <v>5</v>
      </c>
      <c r="E199" s="6">
        <f t="shared" si="27"/>
        <v>0.66666666666666663</v>
      </c>
    </row>
    <row r="200" spans="2:5" ht="15" thickBot="1" x14ac:dyDescent="0.25">
      <c r="B200" s="4" t="s">
        <v>85</v>
      </c>
      <c r="C200" s="5">
        <v>2</v>
      </c>
      <c r="D200" s="5">
        <v>3</v>
      </c>
      <c r="E200" s="6">
        <f t="shared" si="27"/>
        <v>0.5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3</v>
      </c>
      <c r="D208" s="5">
        <v>4</v>
      </c>
      <c r="E208" s="6">
        <f t="shared" si="28"/>
        <v>0.33333333333333331</v>
      </c>
    </row>
    <row r="209" spans="2:5" ht="20.100000000000001" customHeight="1" thickBot="1" x14ac:dyDescent="0.25">
      <c r="B209" s="17" t="s">
        <v>86</v>
      </c>
      <c r="C209" s="5">
        <v>2</v>
      </c>
      <c r="D209" s="5">
        <v>2</v>
      </c>
      <c r="E209" s="6">
        <f t="shared" si="28"/>
        <v>0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2</v>
      </c>
      <c r="E210" s="6">
        <f t="shared" si="28"/>
        <v>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2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1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1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6</v>
      </c>
      <c r="D221" s="5">
        <v>6</v>
      </c>
      <c r="E221" s="6">
        <f t="shared" ref="E221:E223" si="30">IF(C221=0,"-",(D221-C221)/C221)</f>
        <v>0</v>
      </c>
    </row>
    <row r="222" spans="2:5" ht="15" thickBot="1" x14ac:dyDescent="0.25">
      <c r="B222" s="16" t="s">
        <v>92</v>
      </c>
      <c r="C222" s="5">
        <v>4</v>
      </c>
      <c r="D222" s="5">
        <v>5</v>
      </c>
      <c r="E222" s="6">
        <f t="shared" si="30"/>
        <v>0.25</v>
      </c>
    </row>
    <row r="223" spans="2:5" ht="15" thickBot="1" x14ac:dyDescent="0.25">
      <c r="B223" s="16" t="s">
        <v>93</v>
      </c>
      <c r="C223" s="5">
        <v>15</v>
      </c>
      <c r="D223" s="5">
        <v>18</v>
      </c>
      <c r="E223" s="6">
        <f t="shared" si="30"/>
        <v>0.2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2º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234</v>
      </c>
      <c r="D14" s="5">
        <v>254</v>
      </c>
      <c r="E14" s="6">
        <f>IF(C14&gt;0,(D14-C14)/C14)</f>
        <v>8.5470085470085472E-2</v>
      </c>
    </row>
    <row r="15" spans="1:5" ht="20.100000000000001" customHeight="1" thickBot="1" x14ac:dyDescent="0.25">
      <c r="B15" s="4" t="s">
        <v>17</v>
      </c>
      <c r="C15" s="5">
        <v>226</v>
      </c>
      <c r="D15" s="5">
        <v>244</v>
      </c>
      <c r="E15" s="6">
        <f t="shared" ref="E15:E25" si="0">IF(C15&gt;0,(D15-C15)/C15)</f>
        <v>7.9646017699115043E-2</v>
      </c>
    </row>
    <row r="16" spans="1:5" ht="20.100000000000001" customHeight="1" thickBot="1" x14ac:dyDescent="0.25">
      <c r="B16" s="4" t="s">
        <v>18</v>
      </c>
      <c r="C16" s="5">
        <v>127</v>
      </c>
      <c r="D16" s="5">
        <v>145</v>
      </c>
      <c r="E16" s="6">
        <f t="shared" si="0"/>
        <v>0.14173228346456693</v>
      </c>
    </row>
    <row r="17" spans="2:5" ht="20.100000000000001" customHeight="1" thickBot="1" x14ac:dyDescent="0.25">
      <c r="B17" s="4" t="s">
        <v>19</v>
      </c>
      <c r="C17" s="5">
        <v>99</v>
      </c>
      <c r="D17" s="5">
        <v>99</v>
      </c>
      <c r="E17" s="6">
        <f t="shared" si="0"/>
        <v>0</v>
      </c>
    </row>
    <row r="18" spans="2:5" ht="20.100000000000001" customHeight="1" thickBot="1" x14ac:dyDescent="0.25">
      <c r="B18" s="4" t="s">
        <v>100</v>
      </c>
      <c r="C18" s="5">
        <v>5</v>
      </c>
      <c r="D18" s="5">
        <v>0</v>
      </c>
      <c r="E18" s="6">
        <f>IF(C18=0,"-",(D18-C18)/C18)</f>
        <v>-1</v>
      </c>
    </row>
    <row r="19" spans="2:5" ht="20.100000000000001" customHeight="1" thickBot="1" x14ac:dyDescent="0.25">
      <c r="B19" s="4" t="s">
        <v>101</v>
      </c>
      <c r="C19" s="5">
        <v>2</v>
      </c>
      <c r="D19" s="5">
        <v>0</v>
      </c>
      <c r="E19" s="6">
        <f>IF(C19=0,"-",(D19-C19)/C19)</f>
        <v>-1</v>
      </c>
    </row>
    <row r="20" spans="2:5" ht="20.100000000000001" customHeight="1" thickBot="1" x14ac:dyDescent="0.25">
      <c r="B20" s="4" t="s">
        <v>20</v>
      </c>
      <c r="C20" s="6">
        <f>C17/C15</f>
        <v>0.43805309734513276</v>
      </c>
      <c r="D20" s="6">
        <f>D17/D15</f>
        <v>0.40573770491803279</v>
      </c>
      <c r="E20" s="6">
        <f t="shared" si="0"/>
        <v>-7.3770491803278701E-2</v>
      </c>
    </row>
    <row r="21" spans="2:5" ht="30" customHeight="1" thickBot="1" x14ac:dyDescent="0.25">
      <c r="B21" s="4" t="s">
        <v>23</v>
      </c>
      <c r="C21" s="5">
        <v>36</v>
      </c>
      <c r="D21" s="5">
        <v>54</v>
      </c>
      <c r="E21" s="6">
        <f t="shared" si="0"/>
        <v>0.5</v>
      </c>
    </row>
    <row r="22" spans="2:5" ht="20.100000000000001" customHeight="1" thickBot="1" x14ac:dyDescent="0.25">
      <c r="B22" s="4" t="s">
        <v>24</v>
      </c>
      <c r="C22" s="5">
        <v>23</v>
      </c>
      <c r="D22" s="5">
        <v>31</v>
      </c>
      <c r="E22" s="6">
        <f t="shared" si="0"/>
        <v>0.34782608695652173</v>
      </c>
    </row>
    <row r="23" spans="2:5" ht="20.100000000000001" customHeight="1" thickBot="1" x14ac:dyDescent="0.25">
      <c r="B23" s="4" t="s">
        <v>25</v>
      </c>
      <c r="C23" s="5">
        <v>13</v>
      </c>
      <c r="D23" s="5">
        <v>23</v>
      </c>
      <c r="E23" s="6">
        <f t="shared" si="0"/>
        <v>0.76923076923076927</v>
      </c>
    </row>
    <row r="24" spans="2:5" ht="20.100000000000001" customHeight="1" thickBot="1" x14ac:dyDescent="0.25">
      <c r="B24" s="4" t="s">
        <v>21</v>
      </c>
      <c r="C24" s="6">
        <f>C23/C21</f>
        <v>0.3611111111111111</v>
      </c>
      <c r="D24" s="6">
        <f t="shared" ref="D24" si="1">D23/D21</f>
        <v>0.42592592592592593</v>
      </c>
      <c r="E24" s="6">
        <f t="shared" si="0"/>
        <v>0.17948717948717952</v>
      </c>
    </row>
    <row r="25" spans="2:5" ht="20.100000000000001" customHeight="1" thickBot="1" x14ac:dyDescent="0.25">
      <c r="B25" s="7" t="s">
        <v>26</v>
      </c>
      <c r="C25" s="6">
        <v>0.13947087465517985</v>
      </c>
      <c r="D25" s="6">
        <v>0.14947042139632327</v>
      </c>
      <c r="E25" s="6">
        <f t="shared" si="0"/>
        <v>7.1696307676177934E-2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97</v>
      </c>
      <c r="D34" s="5">
        <v>73</v>
      </c>
      <c r="E34" s="6">
        <f>IF(C34&gt;0,(D34-C34)/C34,"-")</f>
        <v>-0.24742268041237114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79</v>
      </c>
      <c r="D36" s="5">
        <v>50</v>
      </c>
      <c r="E36" s="6">
        <f t="shared" si="2"/>
        <v>-0.36708860759493672</v>
      </c>
    </row>
    <row r="37" spans="2:5" ht="20.100000000000001" customHeight="1" thickBot="1" x14ac:dyDescent="0.25">
      <c r="B37" s="4" t="s">
        <v>30</v>
      </c>
      <c r="C37" s="5">
        <v>18</v>
      </c>
      <c r="D37" s="5">
        <v>23</v>
      </c>
      <c r="E37" s="6">
        <f t="shared" si="2"/>
        <v>0.27777777777777779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56</v>
      </c>
      <c r="D44" s="5">
        <v>41</v>
      </c>
      <c r="E44" s="6">
        <f>IF(C44&gt;0,(D44-C44)/C44,"-")</f>
        <v>-0.26785714285714285</v>
      </c>
    </row>
    <row r="45" spans="2:5" ht="20.100000000000001" customHeight="1" thickBot="1" x14ac:dyDescent="0.25">
      <c r="B45" s="4" t="s">
        <v>34</v>
      </c>
      <c r="C45" s="5">
        <v>1</v>
      </c>
      <c r="D45" s="5">
        <v>1</v>
      </c>
      <c r="E45" s="6">
        <f t="shared" ref="E45:E51" si="3">IF(C45&gt;0,(D45-C45)/C45,"-")</f>
        <v>0</v>
      </c>
    </row>
    <row r="46" spans="2:5" ht="20.100000000000001" customHeight="1" thickBot="1" x14ac:dyDescent="0.25">
      <c r="B46" s="4" t="s">
        <v>31</v>
      </c>
      <c r="C46" s="5">
        <v>0</v>
      </c>
      <c r="D46" s="5">
        <v>0</v>
      </c>
      <c r="E46" s="6" t="str">
        <f t="shared" si="3"/>
        <v>-</v>
      </c>
    </row>
    <row r="47" spans="2:5" ht="20.100000000000001" customHeight="1" thickBot="1" x14ac:dyDescent="0.25">
      <c r="B47" s="4" t="s">
        <v>32</v>
      </c>
      <c r="C47" s="5">
        <v>51</v>
      </c>
      <c r="D47" s="5">
        <v>48</v>
      </c>
      <c r="E47" s="6">
        <f t="shared" si="3"/>
        <v>-5.8823529411764705E-2</v>
      </c>
    </row>
    <row r="48" spans="2:5" ht="20.100000000000001" customHeight="1" thickBot="1" x14ac:dyDescent="0.25">
      <c r="B48" s="4" t="s">
        <v>35</v>
      </c>
      <c r="C48" s="5">
        <v>55</v>
      </c>
      <c r="D48" s="5">
        <v>25</v>
      </c>
      <c r="E48" s="6">
        <f t="shared" si="3"/>
        <v>-0.54545454545454541</v>
      </c>
    </row>
    <row r="49" spans="2:5" ht="20.100000000000001" customHeight="1" thickBot="1" x14ac:dyDescent="0.25">
      <c r="B49" s="4" t="s">
        <v>67</v>
      </c>
      <c r="C49" s="5">
        <v>36</v>
      </c>
      <c r="D49" s="5">
        <v>19</v>
      </c>
      <c r="E49" s="6">
        <f t="shared" si="3"/>
        <v>-0.47222222222222221</v>
      </c>
    </row>
    <row r="50" spans="2:5" ht="20.100000000000001" customHeight="1" collapsed="1" thickBot="1" x14ac:dyDescent="0.25">
      <c r="B50" s="4" t="s">
        <v>36</v>
      </c>
      <c r="C50" s="6">
        <f>C44/(C44+C45)</f>
        <v>0.98245614035087714</v>
      </c>
      <c r="D50" s="6">
        <f>D44/(D44+D45)</f>
        <v>0.97619047619047616</v>
      </c>
      <c r="E50" s="6">
        <f t="shared" si="3"/>
        <v>-6.3775510204081348E-3</v>
      </c>
    </row>
    <row r="51" spans="2:5" ht="20.100000000000001" customHeight="1" thickBot="1" x14ac:dyDescent="0.25">
      <c r="B51" s="4" t="s">
        <v>37</v>
      </c>
      <c r="C51" s="6">
        <f>C47/(C46+C47)</f>
        <v>1</v>
      </c>
      <c r="D51" s="6">
        <f t="shared" ref="D51" si="4">D47/(D46+D47)</f>
        <v>1</v>
      </c>
      <c r="E51" s="6">
        <f t="shared" si="3"/>
        <v>0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57</v>
      </c>
      <c r="D58" s="5">
        <v>42</v>
      </c>
      <c r="E58" s="6">
        <f>IF(C58&gt;0,(D58-C58)/C58,"-")</f>
        <v>-0.26315789473684209</v>
      </c>
    </row>
    <row r="59" spans="2:5" ht="20.100000000000001" customHeight="1" thickBot="1" x14ac:dyDescent="0.25">
      <c r="B59" s="4" t="s">
        <v>41</v>
      </c>
      <c r="C59" s="5">
        <v>35</v>
      </c>
      <c r="D59" s="5">
        <v>27</v>
      </c>
      <c r="E59" s="6">
        <f t="shared" ref="E59:E63" si="5">IF(C59&gt;0,(D59-C59)/C59,"-")</f>
        <v>-0.22857142857142856</v>
      </c>
    </row>
    <row r="60" spans="2:5" ht="20.100000000000001" customHeight="1" thickBot="1" x14ac:dyDescent="0.25">
      <c r="B60" s="4" t="s">
        <v>42</v>
      </c>
      <c r="C60" s="5">
        <v>21</v>
      </c>
      <c r="D60" s="5">
        <v>14</v>
      </c>
      <c r="E60" s="6">
        <f t="shared" si="5"/>
        <v>-0.33333333333333331</v>
      </c>
    </row>
    <row r="61" spans="2:5" ht="20.100000000000001" customHeight="1" collapsed="1" thickBot="1" x14ac:dyDescent="0.25">
      <c r="B61" s="4" t="s">
        <v>98</v>
      </c>
      <c r="C61" s="6">
        <f>(C59+C60)/C58</f>
        <v>0.98245614035087714</v>
      </c>
      <c r="D61" s="6">
        <f>(D59+D60)/D58</f>
        <v>0.97619047619047616</v>
      </c>
      <c r="E61" s="6">
        <f t="shared" si="5"/>
        <v>-6.3775510204081348E-3</v>
      </c>
    </row>
    <row r="62" spans="2:5" ht="20.100000000000001" customHeight="1" thickBot="1" x14ac:dyDescent="0.25">
      <c r="B62" s="4" t="s">
        <v>39</v>
      </c>
      <c r="C62" s="6">
        <v>0.97222222222222221</v>
      </c>
      <c r="D62" s="6">
        <v>0.9642857142857143</v>
      </c>
      <c r="E62" s="6">
        <f t="shared" si="5"/>
        <v>-8.1632653061224202E-3</v>
      </c>
    </row>
    <row r="63" spans="2:5" ht="20.100000000000001" customHeight="1" thickBot="1" x14ac:dyDescent="0.25">
      <c r="B63" s="4" t="s">
        <v>40</v>
      </c>
      <c r="C63" s="6">
        <v>1</v>
      </c>
      <c r="D63" s="6">
        <v>1</v>
      </c>
      <c r="E63" s="6">
        <f t="shared" si="5"/>
        <v>0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286</v>
      </c>
      <c r="D70" s="5">
        <v>290</v>
      </c>
      <c r="E70" s="6">
        <f>IF(C70&gt;0,(D70-C70)/C70,"-")</f>
        <v>1.3986013986013986E-2</v>
      </c>
    </row>
    <row r="71" spans="2:5" ht="20.100000000000001" customHeight="1" thickBot="1" x14ac:dyDescent="0.25">
      <c r="B71" s="4" t="s">
        <v>45</v>
      </c>
      <c r="C71" s="5">
        <v>122</v>
      </c>
      <c r="D71" s="5">
        <v>119</v>
      </c>
      <c r="E71" s="6">
        <f t="shared" ref="E71:E77" si="6">IF(C71&gt;0,(D71-C71)/C71,"-")</f>
        <v>-2.4590163934426229E-2</v>
      </c>
    </row>
    <row r="72" spans="2:5" ht="20.100000000000001" customHeight="1" thickBot="1" x14ac:dyDescent="0.25">
      <c r="B72" s="4" t="s">
        <v>43</v>
      </c>
      <c r="C72" s="5">
        <v>1</v>
      </c>
      <c r="D72" s="5">
        <v>1</v>
      </c>
      <c r="E72" s="6">
        <f t="shared" si="6"/>
        <v>0</v>
      </c>
    </row>
    <row r="73" spans="2:5" ht="20.100000000000001" customHeight="1" thickBot="1" x14ac:dyDescent="0.25">
      <c r="B73" s="4" t="s">
        <v>46</v>
      </c>
      <c r="C73" s="5">
        <v>120</v>
      </c>
      <c r="D73" s="5">
        <v>140</v>
      </c>
      <c r="E73" s="6">
        <f t="shared" si="6"/>
        <v>0.16666666666666666</v>
      </c>
    </row>
    <row r="74" spans="2:5" ht="20.100000000000001" customHeight="1" thickBot="1" x14ac:dyDescent="0.25">
      <c r="B74" s="4" t="s">
        <v>47</v>
      </c>
      <c r="C74" s="5">
        <v>41</v>
      </c>
      <c r="D74" s="5">
        <v>27</v>
      </c>
      <c r="E74" s="6">
        <f t="shared" si="6"/>
        <v>-0.34146341463414637</v>
      </c>
    </row>
    <row r="75" spans="2:5" ht="20.100000000000001" customHeight="1" thickBot="1" x14ac:dyDescent="0.25">
      <c r="B75" s="4" t="s">
        <v>48</v>
      </c>
      <c r="C75" s="5">
        <v>1</v>
      </c>
      <c r="D75" s="5">
        <v>3</v>
      </c>
      <c r="E75" s="6">
        <f t="shared" si="6"/>
        <v>2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1</v>
      </c>
      <c r="D77" s="5">
        <v>0</v>
      </c>
      <c r="E77" s="6">
        <f t="shared" si="6"/>
        <v>-1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53</v>
      </c>
      <c r="D90" s="5">
        <v>57</v>
      </c>
      <c r="E90" s="6">
        <f>IF(C90&gt;0,(D90-C90)/C90,"-")</f>
        <v>7.5471698113207544E-2</v>
      </c>
    </row>
    <row r="91" spans="2:5" ht="29.25" thickBot="1" x14ac:dyDescent="0.25">
      <c r="B91" s="4" t="s">
        <v>52</v>
      </c>
      <c r="C91" s="5">
        <v>10</v>
      </c>
      <c r="D91" s="5">
        <v>7</v>
      </c>
      <c r="E91" s="6">
        <f t="shared" ref="E91:E93" si="7">IF(C91&gt;0,(D91-C91)/C91,"-")</f>
        <v>-0.3</v>
      </c>
    </row>
    <row r="92" spans="2:5" ht="29.25" customHeight="1" thickBot="1" x14ac:dyDescent="0.25">
      <c r="B92" s="4" t="s">
        <v>53</v>
      </c>
      <c r="C92" s="5">
        <v>27</v>
      </c>
      <c r="D92" s="5">
        <v>23</v>
      </c>
      <c r="E92" s="6">
        <f t="shared" si="7"/>
        <v>-0.14814814814814814</v>
      </c>
    </row>
    <row r="93" spans="2:5" ht="29.25" customHeight="1" thickBot="1" x14ac:dyDescent="0.25">
      <c r="B93" s="4" t="s">
        <v>54</v>
      </c>
      <c r="C93" s="6">
        <f>(C90+C91)/(C90+C91+C92)</f>
        <v>0.7</v>
      </c>
      <c r="D93" s="6">
        <f>(D90+D91)/(D90+D91+D92)</f>
        <v>0.73563218390804597</v>
      </c>
      <c r="E93" s="6">
        <f t="shared" si="7"/>
        <v>5.0903119868637159E-2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90</v>
      </c>
      <c r="D100" s="5">
        <v>87</v>
      </c>
      <c r="E100" s="6">
        <f>IF(C100&gt;0,(D100-C100)/C100,"-")</f>
        <v>-3.3333333333333333E-2</v>
      </c>
    </row>
    <row r="101" spans="2:5" ht="20.100000000000001" customHeight="1" thickBot="1" x14ac:dyDescent="0.25">
      <c r="B101" s="4" t="s">
        <v>41</v>
      </c>
      <c r="C101" s="5">
        <v>31</v>
      </c>
      <c r="D101" s="5">
        <v>33</v>
      </c>
      <c r="E101" s="6">
        <f t="shared" ref="E101:E105" si="8">IF(C101&gt;0,(D101-C101)/C101,"-")</f>
        <v>6.4516129032258063E-2</v>
      </c>
    </row>
    <row r="102" spans="2:5" ht="20.100000000000001" customHeight="1" thickBot="1" x14ac:dyDescent="0.25">
      <c r="B102" s="4" t="s">
        <v>42</v>
      </c>
      <c r="C102" s="5">
        <v>32</v>
      </c>
      <c r="D102" s="5">
        <v>31</v>
      </c>
      <c r="E102" s="6">
        <f t="shared" si="8"/>
        <v>-3.125E-2</v>
      </c>
    </row>
    <row r="103" spans="2:5" ht="20.100000000000001" customHeight="1" thickBot="1" x14ac:dyDescent="0.25">
      <c r="B103" s="4" t="s">
        <v>98</v>
      </c>
      <c r="C103" s="6">
        <f>(C101+C102)/C100</f>
        <v>0.7</v>
      </c>
      <c r="D103" s="6">
        <f>(D101+D102)/D100</f>
        <v>0.73563218390804597</v>
      </c>
      <c r="E103" s="6">
        <f t="shared" si="8"/>
        <v>5.0903119868637159E-2</v>
      </c>
    </row>
    <row r="104" spans="2:5" ht="20.100000000000001" customHeight="1" thickBot="1" x14ac:dyDescent="0.25">
      <c r="B104" s="4" t="s">
        <v>39</v>
      </c>
      <c r="C104" s="6">
        <v>0.68888888888888888</v>
      </c>
      <c r="D104" s="6">
        <v>0.71739130434782605</v>
      </c>
      <c r="E104" s="6">
        <f t="shared" si="8"/>
        <v>4.137447405329589E-2</v>
      </c>
    </row>
    <row r="105" spans="2:5" ht="20.100000000000001" customHeight="1" thickBot="1" x14ac:dyDescent="0.25">
      <c r="B105" s="4" t="s">
        <v>40</v>
      </c>
      <c r="C105" s="6">
        <v>0.71111111111111114</v>
      </c>
      <c r="D105" s="6">
        <v>0.75609756097560976</v>
      </c>
      <c r="E105" s="6">
        <f t="shared" si="8"/>
        <v>6.3262195121951192E-2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93</v>
      </c>
      <c r="D112" s="5">
        <v>53</v>
      </c>
      <c r="E112" s="6">
        <f>IF(C112&gt;0,(D112-C112)/C112,"-")</f>
        <v>-0.43010752688172044</v>
      </c>
    </row>
    <row r="113" spans="2:14" ht="15" thickBot="1" x14ac:dyDescent="0.25">
      <c r="B113" s="4" t="s">
        <v>56</v>
      </c>
      <c r="C113" s="5">
        <v>63</v>
      </c>
      <c r="D113" s="5">
        <v>17</v>
      </c>
      <c r="E113" s="6">
        <f t="shared" ref="E113:E114" si="9">IF(C113&gt;0,(D113-C113)/C113,"-")</f>
        <v>-0.73015873015873012</v>
      </c>
    </row>
    <row r="114" spans="2:14" ht="15" thickBot="1" x14ac:dyDescent="0.25">
      <c r="B114" s="4" t="s">
        <v>57</v>
      </c>
      <c r="C114" s="5">
        <v>30</v>
      </c>
      <c r="D114" s="5">
        <v>36</v>
      </c>
      <c r="E114" s="6">
        <f t="shared" si="9"/>
        <v>0.2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6" t="str">
        <f t="shared" si="11"/>
        <v>-</v>
      </c>
      <c r="L133" s="6" t="str">
        <f t="shared" si="10"/>
        <v>-</v>
      </c>
      <c r="M133" s="6" t="str">
        <f t="shared" si="10"/>
        <v>-</v>
      </c>
      <c r="N133" s="6" t="str">
        <f t="shared" si="10"/>
        <v>-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 t="str">
        <f t="shared" si="15"/>
        <v>-</v>
      </c>
      <c r="N143" s="6" t="str">
        <f t="shared" si="15"/>
        <v>-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1</v>
      </c>
      <c r="D145" s="10">
        <v>0</v>
      </c>
      <c r="E145" s="10">
        <v>0</v>
      </c>
      <c r="F145" s="10">
        <v>1</v>
      </c>
      <c r="G145" s="10">
        <v>0</v>
      </c>
      <c r="H145" s="10">
        <v>0</v>
      </c>
      <c r="I145" s="10">
        <v>0</v>
      </c>
      <c r="J145" s="10">
        <v>0</v>
      </c>
      <c r="K145" s="6">
        <f t="shared" si="16"/>
        <v>-1</v>
      </c>
      <c r="L145" s="6" t="str">
        <f t="shared" si="15"/>
        <v>-</v>
      </c>
      <c r="M145" s="6" t="str">
        <f t="shared" si="15"/>
        <v>-</v>
      </c>
      <c r="N145" s="6">
        <f t="shared" si="15"/>
        <v>-1</v>
      </c>
    </row>
    <row r="146" spans="2:14" ht="15" thickBot="1" x14ac:dyDescent="0.25">
      <c r="B146" s="4" t="s">
        <v>74</v>
      </c>
      <c r="C146" s="10">
        <v>1</v>
      </c>
      <c r="D146" s="10">
        <v>0</v>
      </c>
      <c r="E146" s="10">
        <v>0</v>
      </c>
      <c r="F146" s="10">
        <v>1</v>
      </c>
      <c r="G146" s="10">
        <v>0</v>
      </c>
      <c r="H146" s="10">
        <v>0</v>
      </c>
      <c r="I146" s="10">
        <v>0</v>
      </c>
      <c r="J146" s="10">
        <v>0</v>
      </c>
      <c r="K146" s="6">
        <f t="shared" si="16"/>
        <v>-1</v>
      </c>
      <c r="L146" s="6" t="str">
        <f t="shared" si="15"/>
        <v>-</v>
      </c>
      <c r="M146" s="6" t="str">
        <f t="shared" si="15"/>
        <v>-</v>
      </c>
      <c r="N146" s="6">
        <f t="shared" si="15"/>
        <v>-1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2</v>
      </c>
      <c r="H147" s="10">
        <v>0</v>
      </c>
      <c r="I147" s="10">
        <v>0</v>
      </c>
      <c r="J147" s="10">
        <v>2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2</v>
      </c>
      <c r="D148" s="10">
        <v>0</v>
      </c>
      <c r="E148" s="10">
        <v>0</v>
      </c>
      <c r="F148" s="10">
        <v>2</v>
      </c>
      <c r="G148" s="10">
        <v>2</v>
      </c>
      <c r="H148" s="10">
        <v>0</v>
      </c>
      <c r="I148" s="10">
        <v>0</v>
      </c>
      <c r="J148" s="10">
        <v>2</v>
      </c>
      <c r="K148" s="6">
        <f t="shared" ref="K148" si="17">IF(C148=0,"-",(G148-C148)/C148)</f>
        <v>0</v>
      </c>
      <c r="L148" s="6" t="str">
        <f t="shared" ref="L148" si="18">IF(D148=0,"-",(H148-D148)/D148)</f>
        <v>-</v>
      </c>
      <c r="M148" s="6" t="str">
        <f t="shared" ref="M148" si="19">IF(E148=0,"-",(I148-E148)/E148)</f>
        <v>-</v>
      </c>
      <c r="N148" s="6">
        <f t="shared" ref="N148" si="20">IF(F148=0,"-",(J148-F148)/F148)</f>
        <v>0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 t="str">
        <f t="shared" si="21"/>
        <v>-</v>
      </c>
      <c r="F149" s="6" t="str">
        <f t="shared" si="21"/>
        <v>-</v>
      </c>
      <c r="G149" s="6" t="str">
        <f t="shared" si="21"/>
        <v>-</v>
      </c>
      <c r="H149" s="6" t="str">
        <f t="shared" si="21"/>
        <v>-</v>
      </c>
      <c r="I149" s="6" t="str">
        <f t="shared" si="21"/>
        <v>-</v>
      </c>
      <c r="J149" s="6" t="str">
        <f t="shared" si="21"/>
        <v>-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2</v>
      </c>
      <c r="D157" s="19">
        <v>0</v>
      </c>
      <c r="E157" s="18">
        <f>IF(C157=0,"-",(D157-C157)/C157)</f>
        <v>-1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0</v>
      </c>
      <c r="D158" s="19">
        <v>1</v>
      </c>
      <c r="E158" s="18" t="str">
        <f t="shared" ref="E158:E159" si="23">IF(C158=0,"-",(D158-C158)/C158)</f>
        <v>-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1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1</v>
      </c>
      <c r="D160" s="18" t="str">
        <f>IF(D157=0,"-",D157/(D157+D158+D159))</f>
        <v>-</v>
      </c>
      <c r="E160" s="18" t="str">
        <f>IF(OR(C160="-",D160="-"),"-",(D160-C160)/C160)</f>
        <v>-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0</v>
      </c>
      <c r="D166" s="5">
        <v>0</v>
      </c>
      <c r="E166" s="6" t="str">
        <f>IF(C166=0,"-",(D166-C166)/C166)</f>
        <v>-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0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 t="str">
        <f>IF(C166=0,"-",(C167+C168)/C166)</f>
        <v>-</v>
      </c>
      <c r="D169" s="6" t="str">
        <f>IF(D166=0,"-",(D167+D168)/D166)</f>
        <v>-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105</v>
      </c>
      <c r="D170" s="6" t="s">
        <v>105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0</v>
      </c>
      <c r="D178" s="5">
        <v>0</v>
      </c>
      <c r="E178" s="6" t="str">
        <f>IF(C178=0,"-",(D178-C178)/C178)</f>
        <v>-</v>
      </c>
      <c r="H178" s="13"/>
    </row>
    <row r="179" spans="2:8" ht="15" thickBot="1" x14ac:dyDescent="0.25">
      <c r="B179" s="4" t="s">
        <v>43</v>
      </c>
      <c r="C179" s="5">
        <v>0</v>
      </c>
      <c r="D179" s="5">
        <v>0</v>
      </c>
      <c r="E179" s="6" t="str">
        <f t="shared" ref="E179:E185" si="26">IF(C179=0,"-",(D179-C179)/C179)</f>
        <v>-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2</v>
      </c>
      <c r="D182" s="5">
        <v>2</v>
      </c>
      <c r="E182" s="6">
        <f t="shared" si="26"/>
        <v>0</v>
      </c>
      <c r="H182" s="13"/>
    </row>
    <row r="183" spans="2:8" ht="15" thickBot="1" x14ac:dyDescent="0.25">
      <c r="B183" s="4" t="s">
        <v>47</v>
      </c>
      <c r="C183" s="5">
        <v>2</v>
      </c>
      <c r="D183" s="5">
        <v>2</v>
      </c>
      <c r="E183" s="6">
        <f t="shared" si="26"/>
        <v>0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0</v>
      </c>
      <c r="D185" s="5">
        <v>0</v>
      </c>
      <c r="E185" s="6" t="str">
        <f t="shared" si="26"/>
        <v>-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1</v>
      </c>
      <c r="D197" s="5">
        <v>0</v>
      </c>
      <c r="E197" s="6">
        <f t="shared" ref="E197:E200" si="27">IF(C197=0,"-",(D197-C197)/C197)</f>
        <v>-1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1</v>
      </c>
      <c r="D199" s="5">
        <v>0</v>
      </c>
      <c r="E199" s="6">
        <f t="shared" si="27"/>
        <v>-1</v>
      </c>
    </row>
    <row r="200" spans="2:5" ht="15" thickBot="1" x14ac:dyDescent="0.25">
      <c r="B200" s="4" t="s">
        <v>85</v>
      </c>
      <c r="C200" s="5">
        <v>1</v>
      </c>
      <c r="D200" s="5">
        <v>0</v>
      </c>
      <c r="E200" s="6">
        <f t="shared" si="27"/>
        <v>-1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</v>
      </c>
      <c r="D208" s="5">
        <v>0</v>
      </c>
      <c r="E208" s="6">
        <f t="shared" si="28"/>
        <v>-1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0</v>
      </c>
      <c r="E209" s="6">
        <f t="shared" si="28"/>
        <v>-1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2</v>
      </c>
      <c r="D221" s="5">
        <v>0</v>
      </c>
      <c r="E221" s="6">
        <f t="shared" ref="E221:E223" si="30">IF(C221=0,"-",(D221-C221)/C221)</f>
        <v>-1</v>
      </c>
    </row>
    <row r="222" spans="2:5" ht="15" thickBot="1" x14ac:dyDescent="0.25">
      <c r="B222" s="16" t="s">
        <v>92</v>
      </c>
      <c r="C222" s="5">
        <v>1</v>
      </c>
      <c r="D222" s="5">
        <v>0</v>
      </c>
      <c r="E222" s="6">
        <f t="shared" si="30"/>
        <v>-1</v>
      </c>
    </row>
    <row r="223" spans="2:5" ht="15" thickBot="1" x14ac:dyDescent="0.25">
      <c r="B223" s="16" t="s">
        <v>93</v>
      </c>
      <c r="C223" s="5">
        <v>3</v>
      </c>
      <c r="D223" s="5">
        <v>2</v>
      </c>
      <c r="E223" s="6">
        <f t="shared" si="30"/>
        <v>-0.33333333333333331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1" spans="2:5" ht="27" customHeight="1" x14ac:dyDescent="0.2">
      <c r="B11" s="20" t="str">
        <f>Portada!B9</f>
        <v>2º Trimestre 2023</v>
      </c>
    </row>
    <row r="13" spans="2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2:5" ht="20.100000000000001" customHeight="1" thickBot="1" x14ac:dyDescent="0.25">
      <c r="B14" s="4" t="s">
        <v>22</v>
      </c>
      <c r="C14" s="5">
        <v>9423</v>
      </c>
      <c r="D14" s="5">
        <v>10233</v>
      </c>
      <c r="E14" s="6">
        <f>IF(C14&gt;0,(D14-C14)/C14)</f>
        <v>8.5959885386819479E-2</v>
      </c>
    </row>
    <row r="15" spans="2:5" ht="20.100000000000001" customHeight="1" thickBot="1" x14ac:dyDescent="0.25">
      <c r="B15" s="4" t="s">
        <v>17</v>
      </c>
      <c r="C15" s="5">
        <v>9372</v>
      </c>
      <c r="D15" s="5">
        <v>9726</v>
      </c>
      <c r="E15" s="6">
        <f t="shared" ref="E15:E25" si="0">IF(C15&gt;0,(D15-C15)/C15)</f>
        <v>3.7772087067861719E-2</v>
      </c>
    </row>
    <row r="16" spans="2:5" ht="20.100000000000001" customHeight="1" thickBot="1" x14ac:dyDescent="0.25">
      <c r="B16" s="4" t="s">
        <v>18</v>
      </c>
      <c r="C16" s="5">
        <v>7082</v>
      </c>
      <c r="D16" s="5">
        <v>7337</v>
      </c>
      <c r="E16" s="6">
        <f t="shared" si="0"/>
        <v>3.6006777746399321E-2</v>
      </c>
    </row>
    <row r="17" spans="2:5" ht="20.100000000000001" customHeight="1" thickBot="1" x14ac:dyDescent="0.25">
      <c r="B17" s="4" t="s">
        <v>19</v>
      </c>
      <c r="C17" s="5">
        <v>2290</v>
      </c>
      <c r="D17" s="5">
        <v>2389</v>
      </c>
      <c r="E17" s="6">
        <f t="shared" si="0"/>
        <v>4.3231441048034933E-2</v>
      </c>
    </row>
    <row r="18" spans="2:5" ht="20.100000000000001" customHeight="1" thickBot="1" x14ac:dyDescent="0.25">
      <c r="B18" s="4" t="s">
        <v>100</v>
      </c>
      <c r="C18" s="5">
        <v>19</v>
      </c>
      <c r="D18" s="5">
        <v>30</v>
      </c>
      <c r="E18" s="6">
        <f>IF(C18=0,"-",(D18-C18)/C18)</f>
        <v>0.57894736842105265</v>
      </c>
    </row>
    <row r="19" spans="2:5" ht="20.100000000000001" customHeight="1" thickBot="1" x14ac:dyDescent="0.25">
      <c r="B19" s="4" t="s">
        <v>101</v>
      </c>
      <c r="C19" s="5">
        <v>1</v>
      </c>
      <c r="D19" s="5">
        <v>3</v>
      </c>
      <c r="E19" s="6">
        <f>IF(C19=0,"-",(D19-C19)/C19)</f>
        <v>2</v>
      </c>
    </row>
    <row r="20" spans="2:5" ht="20.100000000000001" customHeight="1" thickBot="1" x14ac:dyDescent="0.25">
      <c r="B20" s="4" t="s">
        <v>20</v>
      </c>
      <c r="C20" s="6">
        <f>C17/C15</f>
        <v>0.24434485702091335</v>
      </c>
      <c r="D20" s="6">
        <f>D17/D15</f>
        <v>0.24563026938104052</v>
      </c>
      <c r="E20" s="6">
        <f t="shared" si="0"/>
        <v>5.2606483140226114E-3</v>
      </c>
    </row>
    <row r="21" spans="2:5" ht="30" customHeight="1" thickBot="1" x14ac:dyDescent="0.25">
      <c r="B21" s="4" t="s">
        <v>23</v>
      </c>
      <c r="C21" s="5">
        <v>369</v>
      </c>
      <c r="D21" s="5">
        <v>479</v>
      </c>
      <c r="E21" s="6">
        <f t="shared" si="0"/>
        <v>0.29810298102981031</v>
      </c>
    </row>
    <row r="22" spans="2:5" ht="20.100000000000001" customHeight="1" thickBot="1" x14ac:dyDescent="0.25">
      <c r="B22" s="4" t="s">
        <v>24</v>
      </c>
      <c r="C22" s="5">
        <v>270</v>
      </c>
      <c r="D22" s="5">
        <v>321</v>
      </c>
      <c r="E22" s="6">
        <f t="shared" si="0"/>
        <v>0.18888888888888888</v>
      </c>
    </row>
    <row r="23" spans="2:5" ht="20.100000000000001" customHeight="1" thickBot="1" x14ac:dyDescent="0.25">
      <c r="B23" s="4" t="s">
        <v>25</v>
      </c>
      <c r="C23" s="5">
        <v>99</v>
      </c>
      <c r="D23" s="5">
        <v>158</v>
      </c>
      <c r="E23" s="6">
        <f t="shared" si="0"/>
        <v>0.59595959595959591</v>
      </c>
    </row>
    <row r="24" spans="2:5" ht="20.100000000000001" customHeight="1" thickBot="1" x14ac:dyDescent="0.25">
      <c r="B24" s="4" t="s">
        <v>21</v>
      </c>
      <c r="C24" s="6">
        <f>C23/C21</f>
        <v>0.26829268292682928</v>
      </c>
      <c r="D24" s="6">
        <f t="shared" ref="D24" si="1">D23/D21</f>
        <v>0.3298538622129436</v>
      </c>
      <c r="E24" s="6">
        <f t="shared" si="0"/>
        <v>0.22945530461188063</v>
      </c>
    </row>
    <row r="25" spans="2:5" ht="20.100000000000001" customHeight="1" thickBot="1" x14ac:dyDescent="0.25">
      <c r="B25" s="7" t="s">
        <v>26</v>
      </c>
      <c r="C25" s="6">
        <v>0.21319565546744945</v>
      </c>
      <c r="D25" s="6">
        <v>0.21904472985271572</v>
      </c>
      <c r="E25" s="6">
        <f t="shared" si="0"/>
        <v>2.7435241925740393E-2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2194</v>
      </c>
      <c r="D34" s="5">
        <v>2199</v>
      </c>
      <c r="E34" s="6">
        <f>IF(C34&gt;0,(D34-C34)/C34)</f>
        <v>2.2789425706472195E-3</v>
      </c>
    </row>
    <row r="35" spans="2:5" ht="20.100000000000001" customHeight="1" thickBot="1" x14ac:dyDescent="0.25">
      <c r="B35" s="4" t="s">
        <v>29</v>
      </c>
      <c r="C35" s="5">
        <v>15</v>
      </c>
      <c r="D35" s="5">
        <v>32</v>
      </c>
      <c r="E35" s="6">
        <f t="shared" ref="E35:E37" si="2">IF(C35&gt;0,(D35-C35)/C35)</f>
        <v>1.1333333333333333</v>
      </c>
    </row>
    <row r="36" spans="2:5" ht="20.100000000000001" customHeight="1" thickBot="1" x14ac:dyDescent="0.25">
      <c r="B36" s="4" t="s">
        <v>28</v>
      </c>
      <c r="C36" s="5">
        <v>1698</v>
      </c>
      <c r="D36" s="5">
        <v>1662</v>
      </c>
      <c r="E36" s="6">
        <f t="shared" si="2"/>
        <v>-2.1201413427561839E-2</v>
      </c>
    </row>
    <row r="37" spans="2:5" ht="20.100000000000001" customHeight="1" thickBot="1" x14ac:dyDescent="0.25">
      <c r="B37" s="4" t="s">
        <v>30</v>
      </c>
      <c r="C37" s="5">
        <v>481</v>
      </c>
      <c r="D37" s="5">
        <v>505</v>
      </c>
      <c r="E37" s="6">
        <f t="shared" si="2"/>
        <v>4.9896049896049899E-2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1184</v>
      </c>
      <c r="D44" s="5">
        <v>1468</v>
      </c>
      <c r="E44" s="6">
        <f>IF(C44&gt;0,(D44-C44)/C44)</f>
        <v>0.23986486486486486</v>
      </c>
    </row>
    <row r="45" spans="2:5" ht="20.100000000000001" customHeight="1" thickBot="1" x14ac:dyDescent="0.25">
      <c r="B45" s="4" t="s">
        <v>34</v>
      </c>
      <c r="C45" s="5">
        <v>159</v>
      </c>
      <c r="D45" s="5">
        <v>135</v>
      </c>
      <c r="E45" s="6">
        <f t="shared" ref="E45:E51" si="3">IF(C45&gt;0,(D45-C45)/C45)</f>
        <v>-0.15094339622641509</v>
      </c>
    </row>
    <row r="46" spans="2:5" ht="20.100000000000001" customHeight="1" thickBot="1" x14ac:dyDescent="0.25">
      <c r="B46" s="4" t="s">
        <v>31</v>
      </c>
      <c r="C46" s="5">
        <v>210</v>
      </c>
      <c r="D46" s="5">
        <v>490</v>
      </c>
      <c r="E46" s="6">
        <f t="shared" si="3"/>
        <v>1.3333333333333333</v>
      </c>
    </row>
    <row r="47" spans="2:5" ht="20.100000000000001" customHeight="1" thickBot="1" x14ac:dyDescent="0.25">
      <c r="B47" s="4" t="s">
        <v>32</v>
      </c>
      <c r="C47" s="5">
        <v>2945</v>
      </c>
      <c r="D47" s="5">
        <v>3070</v>
      </c>
      <c r="E47" s="6">
        <f t="shared" si="3"/>
        <v>4.2444821731748725E-2</v>
      </c>
    </row>
    <row r="48" spans="2:5" ht="20.100000000000001" customHeight="1" thickBot="1" x14ac:dyDescent="0.25">
      <c r="B48" s="4" t="s">
        <v>35</v>
      </c>
      <c r="C48" s="5">
        <v>1905</v>
      </c>
      <c r="D48" s="5">
        <v>1695</v>
      </c>
      <c r="E48" s="6">
        <f t="shared" si="3"/>
        <v>-0.11023622047244094</v>
      </c>
    </row>
    <row r="49" spans="2:5" ht="20.100000000000001" customHeight="1" thickBot="1" x14ac:dyDescent="0.25">
      <c r="B49" s="4" t="s">
        <v>67</v>
      </c>
      <c r="C49" s="5">
        <v>1955</v>
      </c>
      <c r="D49" s="5">
        <v>2212</v>
      </c>
      <c r="E49" s="6">
        <f t="shared" si="3"/>
        <v>0.13145780051150896</v>
      </c>
    </row>
    <row r="50" spans="2:5" ht="20.100000000000001" customHeight="1" collapsed="1" thickBot="1" x14ac:dyDescent="0.25">
      <c r="B50" s="4" t="s">
        <v>36</v>
      </c>
      <c r="C50" s="6">
        <f>C44/(C44+C45)</f>
        <v>0.88160833953834694</v>
      </c>
      <c r="D50" s="6">
        <f>D44/(D44+D45)</f>
        <v>0.91578290704928256</v>
      </c>
      <c r="E50" s="6">
        <f t="shared" si="3"/>
        <v>3.8763888654718359E-2</v>
      </c>
    </row>
    <row r="51" spans="2:5" ht="20.100000000000001" customHeight="1" thickBot="1" x14ac:dyDescent="0.25">
      <c r="B51" s="4" t="s">
        <v>37</v>
      </c>
      <c r="C51" s="6">
        <f>C47/(C46+C47)</f>
        <v>0.93343898573692552</v>
      </c>
      <c r="D51" s="6">
        <f>D47/(D46+D47)</f>
        <v>0.86235955056179781</v>
      </c>
      <c r="E51" s="6">
        <f t="shared" si="3"/>
        <v>-7.6147917819194541E-2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1347</v>
      </c>
      <c r="D58" s="5">
        <v>1613</v>
      </c>
      <c r="E58" s="6">
        <f>IF(C58&gt;0,(D58-C58)/C58)</f>
        <v>0.19747587230883445</v>
      </c>
    </row>
    <row r="59" spans="2:5" ht="20.100000000000001" customHeight="1" thickBot="1" x14ac:dyDescent="0.25">
      <c r="B59" s="4" t="s">
        <v>41</v>
      </c>
      <c r="C59" s="5">
        <v>926</v>
      </c>
      <c r="D59" s="5">
        <v>1166</v>
      </c>
      <c r="E59" s="6">
        <f t="shared" ref="E59:E63" si="4">IF(C59&gt;0,(D59-C59)/C59)</f>
        <v>0.25917926565874733</v>
      </c>
    </row>
    <row r="60" spans="2:5" ht="20.100000000000001" customHeight="1" thickBot="1" x14ac:dyDescent="0.25">
      <c r="B60" s="4" t="s">
        <v>42</v>
      </c>
      <c r="C60" s="5">
        <v>259</v>
      </c>
      <c r="D60" s="5">
        <v>308</v>
      </c>
      <c r="E60" s="6">
        <f t="shared" si="4"/>
        <v>0.1891891891891892</v>
      </c>
    </row>
    <row r="61" spans="2:5" ht="20.100000000000001" customHeight="1" collapsed="1" thickBot="1" x14ac:dyDescent="0.25">
      <c r="B61" s="4" t="s">
        <v>98</v>
      </c>
      <c r="C61" s="6">
        <f>(C59+C60)/C58</f>
        <v>0.87973273942093544</v>
      </c>
      <c r="D61" s="6">
        <f>(D59+D60)/D58</f>
        <v>0.91382517048977063</v>
      </c>
      <c r="E61" s="6">
        <f t="shared" si="4"/>
        <v>3.8753168480777221E-2</v>
      </c>
    </row>
    <row r="62" spans="2:5" ht="20.100000000000001" customHeight="1" thickBot="1" x14ac:dyDescent="0.25">
      <c r="B62" s="4" t="s">
        <v>39</v>
      </c>
      <c r="C62" s="6">
        <v>0.86380597014925375</v>
      </c>
      <c r="D62" s="6">
        <v>0.90809968847352029</v>
      </c>
      <c r="E62" s="6">
        <f t="shared" si="4"/>
        <v>5.1277393135651973E-2</v>
      </c>
    </row>
    <row r="63" spans="2:5" ht="20.100000000000001" customHeight="1" thickBot="1" x14ac:dyDescent="0.25">
      <c r="B63" s="4" t="s">
        <v>40</v>
      </c>
      <c r="C63" s="6">
        <v>0.94181818181818178</v>
      </c>
      <c r="D63" s="6">
        <v>0.93617021276595747</v>
      </c>
      <c r="E63" s="6">
        <f t="shared" si="4"/>
        <v>-5.9968783373038053E-3</v>
      </c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10724</v>
      </c>
      <c r="D70" s="5">
        <v>11291</v>
      </c>
      <c r="E70" s="6">
        <f t="shared" ref="E70:E75" si="5">IF(C70&gt;0,(D70-C70)/C70)</f>
        <v>5.2872062663185379E-2</v>
      </c>
    </row>
    <row r="71" spans="2:5" ht="20.100000000000001" customHeight="1" thickBot="1" x14ac:dyDescent="0.25">
      <c r="B71" s="4" t="s">
        <v>45</v>
      </c>
      <c r="C71" s="5">
        <v>3190</v>
      </c>
      <c r="D71" s="5">
        <v>3518</v>
      </c>
      <c r="E71" s="6">
        <f t="shared" si="5"/>
        <v>0.10282131661442007</v>
      </c>
    </row>
    <row r="72" spans="2:5" ht="20.100000000000001" customHeight="1" thickBot="1" x14ac:dyDescent="0.25">
      <c r="B72" s="4" t="s">
        <v>43</v>
      </c>
      <c r="C72" s="5">
        <v>17</v>
      </c>
      <c r="D72" s="5">
        <v>13</v>
      </c>
      <c r="E72" s="6">
        <f t="shared" si="5"/>
        <v>-0.23529411764705882</v>
      </c>
    </row>
    <row r="73" spans="2:5" ht="20.100000000000001" customHeight="1" thickBot="1" x14ac:dyDescent="0.25">
      <c r="B73" s="4" t="s">
        <v>46</v>
      </c>
      <c r="C73" s="5">
        <v>5134</v>
      </c>
      <c r="D73" s="5">
        <v>5565</v>
      </c>
      <c r="E73" s="6">
        <f t="shared" si="5"/>
        <v>8.3950136345929099E-2</v>
      </c>
    </row>
    <row r="74" spans="2:5" ht="20.100000000000001" customHeight="1" thickBot="1" x14ac:dyDescent="0.25">
      <c r="B74" s="4" t="s">
        <v>47</v>
      </c>
      <c r="C74" s="5">
        <v>1947</v>
      </c>
      <c r="D74" s="5">
        <v>1718</v>
      </c>
      <c r="E74" s="6">
        <f t="shared" si="5"/>
        <v>-0.11761684643040575</v>
      </c>
    </row>
    <row r="75" spans="2:5" ht="20.100000000000001" customHeight="1" thickBot="1" x14ac:dyDescent="0.25">
      <c r="B75" s="4" t="s">
        <v>48</v>
      </c>
      <c r="C75" s="5">
        <v>433</v>
      </c>
      <c r="D75" s="5">
        <v>471</v>
      </c>
      <c r="E75" s="6">
        <f t="shared" si="5"/>
        <v>8.7759815242494224E-2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>IF(C76&gt;0,(D76-C76)/C76,"-")</f>
        <v>-</v>
      </c>
    </row>
    <row r="77" spans="2:5" ht="20.100000000000001" customHeight="1" thickBot="1" x14ac:dyDescent="0.25">
      <c r="B77" s="4" t="s">
        <v>50</v>
      </c>
      <c r="C77" s="5">
        <v>3</v>
      </c>
      <c r="D77" s="5">
        <v>6</v>
      </c>
      <c r="E77" s="6">
        <f>IF(C77&gt;0,(D77-C77)/C77,"-")</f>
        <v>1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644</v>
      </c>
      <c r="D90" s="5">
        <v>450</v>
      </c>
      <c r="E90" s="6">
        <f>IF(C90&gt;0,(D90-C90)/C90,"-")</f>
        <v>-0.30124223602484473</v>
      </c>
    </row>
    <row r="91" spans="2:5" ht="29.25" thickBot="1" x14ac:dyDescent="0.25">
      <c r="B91" s="4" t="s">
        <v>52</v>
      </c>
      <c r="C91" s="5">
        <v>359</v>
      </c>
      <c r="D91" s="5">
        <v>423</v>
      </c>
      <c r="E91" s="6">
        <f t="shared" ref="E91:E93" si="6">IF(C91&gt;0,(D91-C91)/C91,"-")</f>
        <v>0.17827298050139276</v>
      </c>
    </row>
    <row r="92" spans="2:5" ht="29.25" customHeight="1" thickBot="1" x14ac:dyDescent="0.25">
      <c r="B92" s="4" t="s">
        <v>53</v>
      </c>
      <c r="C92" s="5">
        <v>602</v>
      </c>
      <c r="D92" s="5">
        <v>491</v>
      </c>
      <c r="E92" s="6">
        <f t="shared" si="6"/>
        <v>-0.18438538205980065</v>
      </c>
    </row>
    <row r="93" spans="2:5" ht="29.25" customHeight="1" thickBot="1" x14ac:dyDescent="0.25">
      <c r="B93" s="4" t="s">
        <v>54</v>
      </c>
      <c r="C93" s="6">
        <f>(C90+C91)/(C90+C91+C92)</f>
        <v>0.62492211838006229</v>
      </c>
      <c r="D93" s="6">
        <f>(D90+D91)/(D90+D91+D92)</f>
        <v>0.64002932551319647</v>
      </c>
      <c r="E93" s="6">
        <f t="shared" si="6"/>
        <v>2.4174543817228677E-2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1627</v>
      </c>
      <c r="D100" s="5">
        <v>1369</v>
      </c>
      <c r="E100" s="6">
        <f>IF(C100&gt;0,(D100-C100)/C100,"-")</f>
        <v>-0.1585740626920713</v>
      </c>
    </row>
    <row r="101" spans="2:5" ht="20.100000000000001" customHeight="1" thickBot="1" x14ac:dyDescent="0.25">
      <c r="B101" s="4" t="s">
        <v>41</v>
      </c>
      <c r="C101" s="5">
        <v>818</v>
      </c>
      <c r="D101" s="5">
        <v>658</v>
      </c>
      <c r="E101" s="6">
        <f t="shared" ref="E101:E105" si="7">IF(C101&gt;0,(D101-C101)/C101,"-")</f>
        <v>-0.19559902200488999</v>
      </c>
    </row>
    <row r="102" spans="2:5" ht="20.100000000000001" customHeight="1" thickBot="1" x14ac:dyDescent="0.25">
      <c r="B102" s="4" t="s">
        <v>42</v>
      </c>
      <c r="C102" s="5">
        <v>187</v>
      </c>
      <c r="D102" s="5">
        <v>217</v>
      </c>
      <c r="E102" s="6">
        <f t="shared" si="7"/>
        <v>0.16042780748663102</v>
      </c>
    </row>
    <row r="103" spans="2:5" ht="20.100000000000001" customHeight="1" thickBot="1" x14ac:dyDescent="0.25">
      <c r="B103" s="4" t="s">
        <v>98</v>
      </c>
      <c r="C103" s="6">
        <f>(C101+C102)/C100</f>
        <v>0.61770129071911495</v>
      </c>
      <c r="D103" s="6">
        <f>(D101+D102)/D100</f>
        <v>0.63915266617969324</v>
      </c>
      <c r="E103" s="6">
        <f t="shared" si="7"/>
        <v>3.4727749128717296E-2</v>
      </c>
    </row>
    <row r="104" spans="2:5" ht="20.100000000000001" customHeight="1" thickBot="1" x14ac:dyDescent="0.25">
      <c r="B104" s="4" t="s">
        <v>39</v>
      </c>
      <c r="C104" s="6">
        <v>0.62110858010630221</v>
      </c>
      <c r="D104" s="6">
        <v>0.65084075173095945</v>
      </c>
      <c r="E104" s="6">
        <f t="shared" si="7"/>
        <v>4.7869523263659647E-2</v>
      </c>
    </row>
    <row r="105" spans="2:5" ht="20.100000000000001" customHeight="1" thickBot="1" x14ac:dyDescent="0.25">
      <c r="B105" s="4" t="s">
        <v>40</v>
      </c>
      <c r="C105" s="6">
        <v>0.60322580645161294</v>
      </c>
      <c r="D105" s="6">
        <v>0.6061452513966481</v>
      </c>
      <c r="E105" s="6">
        <f t="shared" si="7"/>
        <v>4.8397215666358172E-3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1765</v>
      </c>
      <c r="D112" s="5">
        <v>1805</v>
      </c>
      <c r="E112" s="6">
        <f>IF(C112&gt;0,(D112-C112)/C112,"-")</f>
        <v>2.2662889518413599E-2</v>
      </c>
    </row>
    <row r="113" spans="2:14" ht="15" thickBot="1" x14ac:dyDescent="0.25">
      <c r="B113" s="4" t="s">
        <v>56</v>
      </c>
      <c r="C113" s="5">
        <v>826</v>
      </c>
      <c r="D113" s="5">
        <v>934</v>
      </c>
      <c r="E113" s="6">
        <f t="shared" ref="E113:E114" si="8">IF(C113&gt;0,(D113-C113)/C113,"-")</f>
        <v>0.13075060532687652</v>
      </c>
    </row>
    <row r="114" spans="2:14" ht="15" thickBot="1" x14ac:dyDescent="0.25">
      <c r="B114" s="4" t="s">
        <v>57</v>
      </c>
      <c r="C114" s="5">
        <v>939</v>
      </c>
      <c r="D114" s="5">
        <v>871</v>
      </c>
      <c r="E114" s="6">
        <f t="shared" si="8"/>
        <v>-7.2417465388711397E-2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16</v>
      </c>
      <c r="D128" s="10">
        <v>7</v>
      </c>
      <c r="E128" s="10">
        <v>4</v>
      </c>
      <c r="F128" s="10">
        <v>27</v>
      </c>
      <c r="G128" s="10">
        <v>12</v>
      </c>
      <c r="H128" s="10">
        <v>12</v>
      </c>
      <c r="I128" s="10">
        <v>2</v>
      </c>
      <c r="J128" s="10">
        <v>26</v>
      </c>
      <c r="K128" s="6">
        <f>IF(C128=0,"-",(G128-C128)/C128)</f>
        <v>-0.25</v>
      </c>
      <c r="L128" s="6">
        <f t="shared" ref="L128:N128" si="9">IF(D128=0,"-",(H128-D128)/D128)</f>
        <v>0.7142857142857143</v>
      </c>
      <c r="M128" s="6">
        <f t="shared" si="9"/>
        <v>-0.5</v>
      </c>
      <c r="N128" s="6">
        <f t="shared" si="9"/>
        <v>-3.7037037037037035E-2</v>
      </c>
    </row>
    <row r="129" spans="2:14" ht="15" thickBot="1" x14ac:dyDescent="0.25">
      <c r="B129" s="4" t="s">
        <v>64</v>
      </c>
      <c r="C129" s="10">
        <v>5</v>
      </c>
      <c r="D129" s="10">
        <v>1</v>
      </c>
      <c r="E129" s="10">
        <v>1</v>
      </c>
      <c r="F129" s="10">
        <v>7</v>
      </c>
      <c r="G129" s="10">
        <v>1</v>
      </c>
      <c r="H129" s="10">
        <v>0</v>
      </c>
      <c r="I129" s="10">
        <v>0</v>
      </c>
      <c r="J129" s="10">
        <v>1</v>
      </c>
      <c r="K129" s="6">
        <f t="shared" ref="K129:K133" si="10">IF(C129=0,"-",(G129-C129)/C129)</f>
        <v>-0.8</v>
      </c>
      <c r="L129" s="6">
        <f t="shared" ref="L129:L133" si="11">IF(D129=0,"-",(H129-D129)/D129)</f>
        <v>-1</v>
      </c>
      <c r="M129" s="6">
        <f t="shared" ref="M129:M133" si="12">IF(E129=0,"-",(I129-E129)/E129)</f>
        <v>-1</v>
      </c>
      <c r="N129" s="6">
        <f t="shared" ref="N129:N133" si="13">IF(F129=0,"-",(J129-F129)/F129)</f>
        <v>-0.8571428571428571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0"/>
        <v>-</v>
      </c>
      <c r="L130" s="6" t="str">
        <f t="shared" si="11"/>
        <v>-</v>
      </c>
      <c r="M130" s="6" t="str">
        <f t="shared" si="12"/>
        <v>-</v>
      </c>
      <c r="N130" s="6" t="str">
        <f t="shared" si="13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0"/>
        <v>-</v>
      </c>
      <c r="L131" s="6" t="str">
        <f t="shared" si="11"/>
        <v>-</v>
      </c>
      <c r="M131" s="6" t="str">
        <f t="shared" si="12"/>
        <v>-</v>
      </c>
      <c r="N131" s="6" t="str">
        <f t="shared" si="13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0"/>
        <v>-</v>
      </c>
      <c r="L132" s="6" t="str">
        <f t="shared" si="11"/>
        <v>-</v>
      </c>
      <c r="M132" s="6" t="str">
        <f t="shared" si="12"/>
        <v>-</v>
      </c>
      <c r="N132" s="6" t="str">
        <f t="shared" si="13"/>
        <v>-</v>
      </c>
    </row>
    <row r="133" spans="2:14" ht="15" thickBot="1" x14ac:dyDescent="0.25">
      <c r="B133" s="4" t="s">
        <v>68</v>
      </c>
      <c r="C133" s="10">
        <v>21</v>
      </c>
      <c r="D133" s="10">
        <v>8</v>
      </c>
      <c r="E133" s="10">
        <v>5</v>
      </c>
      <c r="F133" s="10">
        <v>34</v>
      </c>
      <c r="G133" s="10">
        <v>13</v>
      </c>
      <c r="H133" s="10">
        <v>12</v>
      </c>
      <c r="I133" s="10">
        <v>2</v>
      </c>
      <c r="J133" s="10">
        <v>27</v>
      </c>
      <c r="K133" s="6">
        <f t="shared" si="10"/>
        <v>-0.38095238095238093</v>
      </c>
      <c r="L133" s="6">
        <f t="shared" si="11"/>
        <v>0.5</v>
      </c>
      <c r="M133" s="6">
        <f t="shared" si="12"/>
        <v>-0.6</v>
      </c>
      <c r="N133" s="6">
        <f t="shared" si="13"/>
        <v>-0.20588235294117646</v>
      </c>
    </row>
    <row r="134" spans="2:14" ht="15" thickBot="1" x14ac:dyDescent="0.25">
      <c r="B134" s="4" t="s">
        <v>36</v>
      </c>
      <c r="C134" s="6">
        <f>IF(C128=0,"-",C128/(C128+C129))</f>
        <v>0.76190476190476186</v>
      </c>
      <c r="D134" s="6">
        <f>IF(D128=0,"-",D128/(D128+D129))</f>
        <v>0.875</v>
      </c>
      <c r="E134" s="6">
        <f t="shared" ref="E134:J134" si="14">IF(E128=0,"-",E128/(E128+E129))</f>
        <v>0.8</v>
      </c>
      <c r="F134" s="6">
        <f t="shared" si="14"/>
        <v>0.79411764705882348</v>
      </c>
      <c r="G134" s="6">
        <f t="shared" si="14"/>
        <v>0.92307692307692313</v>
      </c>
      <c r="H134" s="6">
        <f t="shared" si="14"/>
        <v>1</v>
      </c>
      <c r="I134" s="6">
        <f t="shared" si="14"/>
        <v>1</v>
      </c>
      <c r="J134" s="6">
        <f t="shared" si="14"/>
        <v>0.96296296296296291</v>
      </c>
      <c r="K134" s="6">
        <f>IF(OR(C134="-",G134="-"),"-",(G134-C134)/C134)</f>
        <v>0.21153846153846168</v>
      </c>
      <c r="L134" s="6">
        <f t="shared" ref="L134:N135" si="15">IF(OR(D134="-",H134="-"),"-",(H134-D134)/D134)</f>
        <v>0.14285714285714285</v>
      </c>
      <c r="M134" s="6">
        <f t="shared" si="15"/>
        <v>0.24999999999999994</v>
      </c>
      <c r="N134" s="6">
        <f t="shared" si="15"/>
        <v>0.21262002743484226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6">IF(D131=0,"-",D131/(D130+D131))</f>
        <v>-</v>
      </c>
      <c r="E135" s="6" t="str">
        <f t="shared" si="16"/>
        <v>-</v>
      </c>
      <c r="F135" s="6" t="str">
        <f t="shared" si="16"/>
        <v>-</v>
      </c>
      <c r="G135" s="6" t="str">
        <f t="shared" si="16"/>
        <v>-</v>
      </c>
      <c r="H135" s="6" t="str">
        <f t="shared" si="16"/>
        <v>-</v>
      </c>
      <c r="I135" s="6" t="str">
        <f t="shared" si="16"/>
        <v>-</v>
      </c>
      <c r="J135" s="6" t="str">
        <f t="shared" si="16"/>
        <v>-</v>
      </c>
      <c r="K135" s="6" t="str">
        <f>IF(OR(C135="-",G135="-"),"-",(G135-C135)/C135)</f>
        <v>-</v>
      </c>
      <c r="L135" s="6" t="str">
        <f t="shared" si="15"/>
        <v>-</v>
      </c>
      <c r="M135" s="6" t="str">
        <f t="shared" si="15"/>
        <v>-</v>
      </c>
      <c r="N135" s="6" t="str">
        <f t="shared" si="15"/>
        <v>-</v>
      </c>
    </row>
    <row r="136" spans="2:14" x14ac:dyDescent="0.2">
      <c r="C136" s="13"/>
    </row>
    <row r="137" spans="2:14" x14ac:dyDescent="0.2">
      <c r="C137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33</v>
      </c>
      <c r="D143" s="10">
        <v>0</v>
      </c>
      <c r="E143" s="10">
        <v>9</v>
      </c>
      <c r="F143" s="10">
        <v>42</v>
      </c>
      <c r="G143" s="10">
        <v>33</v>
      </c>
      <c r="H143" s="10">
        <v>0</v>
      </c>
      <c r="I143" s="10">
        <v>6</v>
      </c>
      <c r="J143" s="10">
        <v>39</v>
      </c>
      <c r="K143" s="6">
        <f>IF(C143=0,"-",(G143-C143)/C143)</f>
        <v>0</v>
      </c>
      <c r="L143" s="6" t="str">
        <f t="shared" ref="L143:N147" si="17">IF(D143=0,"-",(H143-D143)/D143)</f>
        <v>-</v>
      </c>
      <c r="M143" s="6">
        <f t="shared" si="17"/>
        <v>-0.33333333333333331</v>
      </c>
      <c r="N143" s="6">
        <f t="shared" si="17"/>
        <v>-7.1428571428571425E-2</v>
      </c>
    </row>
    <row r="144" spans="2:14" ht="15" thickBot="1" x14ac:dyDescent="0.25">
      <c r="B144" s="4" t="s">
        <v>72</v>
      </c>
      <c r="C144" s="10">
        <v>3</v>
      </c>
      <c r="D144" s="10">
        <v>0</v>
      </c>
      <c r="E144" s="10">
        <v>1</v>
      </c>
      <c r="F144" s="10">
        <v>4</v>
      </c>
      <c r="G144" s="10">
        <v>18</v>
      </c>
      <c r="H144" s="10">
        <v>0</v>
      </c>
      <c r="I144" s="10">
        <v>1</v>
      </c>
      <c r="J144" s="10">
        <v>19</v>
      </c>
      <c r="K144" s="6">
        <f t="shared" ref="K144:K147" si="18">IF(C144=0,"-",(G144-C144)/C144)</f>
        <v>5</v>
      </c>
      <c r="L144" s="6" t="str">
        <f t="shared" si="17"/>
        <v>-</v>
      </c>
      <c r="M144" s="6">
        <f t="shared" si="17"/>
        <v>0</v>
      </c>
      <c r="N144" s="6">
        <f t="shared" si="17"/>
        <v>3.75</v>
      </c>
    </row>
    <row r="145" spans="2:14" ht="15" thickBot="1" x14ac:dyDescent="0.25">
      <c r="B145" s="4" t="s">
        <v>73</v>
      </c>
      <c r="C145" s="10">
        <v>279</v>
      </c>
      <c r="D145" s="10">
        <v>0</v>
      </c>
      <c r="E145" s="10">
        <v>30</v>
      </c>
      <c r="F145" s="10">
        <v>309</v>
      </c>
      <c r="G145" s="10">
        <v>250</v>
      </c>
      <c r="H145" s="10">
        <v>0</v>
      </c>
      <c r="I145" s="10">
        <v>27</v>
      </c>
      <c r="J145" s="10">
        <v>277</v>
      </c>
      <c r="K145" s="6">
        <f t="shared" si="18"/>
        <v>-0.1039426523297491</v>
      </c>
      <c r="L145" s="6" t="str">
        <f t="shared" si="17"/>
        <v>-</v>
      </c>
      <c r="M145" s="6">
        <f t="shared" si="17"/>
        <v>-0.1</v>
      </c>
      <c r="N145" s="6">
        <f t="shared" si="17"/>
        <v>-0.10355987055016182</v>
      </c>
    </row>
    <row r="146" spans="2:14" ht="15" thickBot="1" x14ac:dyDescent="0.25">
      <c r="B146" s="4" t="s">
        <v>74</v>
      </c>
      <c r="C146" s="10">
        <v>15</v>
      </c>
      <c r="D146" s="10">
        <v>0</v>
      </c>
      <c r="E146" s="10">
        <v>3</v>
      </c>
      <c r="F146" s="10">
        <v>18</v>
      </c>
      <c r="G146" s="10">
        <v>0</v>
      </c>
      <c r="H146" s="10">
        <v>0</v>
      </c>
      <c r="I146" s="10">
        <v>0</v>
      </c>
      <c r="J146" s="10">
        <v>0</v>
      </c>
      <c r="K146" s="6">
        <f t="shared" si="18"/>
        <v>-1</v>
      </c>
      <c r="L146" s="6" t="str">
        <f t="shared" si="17"/>
        <v>-</v>
      </c>
      <c r="M146" s="6">
        <f t="shared" si="17"/>
        <v>-1</v>
      </c>
      <c r="N146" s="6">
        <f t="shared" si="17"/>
        <v>-1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1</v>
      </c>
      <c r="J147" s="10">
        <v>1</v>
      </c>
      <c r="K147" s="6" t="str">
        <f t="shared" si="18"/>
        <v>-</v>
      </c>
      <c r="L147" s="6" t="str">
        <f t="shared" si="17"/>
        <v>-</v>
      </c>
      <c r="M147" s="6" t="str">
        <f t="shared" si="17"/>
        <v>-</v>
      </c>
      <c r="N147" s="6" t="str">
        <f t="shared" si="17"/>
        <v>-</v>
      </c>
    </row>
    <row r="148" spans="2:14" ht="15" thickBot="1" x14ac:dyDescent="0.25">
      <c r="B148" s="7" t="s">
        <v>68</v>
      </c>
      <c r="C148" s="10">
        <v>330</v>
      </c>
      <c r="D148" s="10">
        <v>0</v>
      </c>
      <c r="E148" s="10">
        <v>43</v>
      </c>
      <c r="F148" s="10">
        <v>373</v>
      </c>
      <c r="G148" s="10">
        <v>301</v>
      </c>
      <c r="H148" s="10">
        <v>0</v>
      </c>
      <c r="I148" s="10">
        <v>35</v>
      </c>
      <c r="J148" s="10">
        <v>336</v>
      </c>
      <c r="K148" s="6">
        <f t="shared" ref="K148" si="19">IF(C148=0,"-",(G148-C148)/C148)</f>
        <v>-8.7878787878787876E-2</v>
      </c>
      <c r="L148" s="6" t="str">
        <f t="shared" ref="L148" si="20">IF(D148=0,"-",(H148-D148)/D148)</f>
        <v>-</v>
      </c>
      <c r="M148" s="6">
        <f t="shared" ref="M148" si="21">IF(E148=0,"-",(I148-E148)/E148)</f>
        <v>-0.18604651162790697</v>
      </c>
      <c r="N148" s="6">
        <f t="shared" ref="N148" si="22">IF(F148=0,"-",(J148-F148)/F148)</f>
        <v>-9.9195710455764072E-2</v>
      </c>
    </row>
    <row r="149" spans="2:14" ht="29.25" thickBot="1" x14ac:dyDescent="0.25">
      <c r="B149" s="7" t="s">
        <v>76</v>
      </c>
      <c r="C149" s="6">
        <f>IF(C143=0,"-",(C143/(C143+C145)))</f>
        <v>0.10576923076923077</v>
      </c>
      <c r="D149" s="6" t="str">
        <f t="shared" ref="D149:J149" si="23">IF(D143=0,"-",(D143/(D143+D145)))</f>
        <v>-</v>
      </c>
      <c r="E149" s="6">
        <f t="shared" si="23"/>
        <v>0.23076923076923078</v>
      </c>
      <c r="F149" s="6">
        <f t="shared" si="23"/>
        <v>0.11965811965811966</v>
      </c>
      <c r="G149" s="6">
        <f t="shared" si="23"/>
        <v>0.1166077738515901</v>
      </c>
      <c r="H149" s="6" t="str">
        <f t="shared" si="23"/>
        <v>-</v>
      </c>
      <c r="I149" s="6">
        <f t="shared" si="23"/>
        <v>0.18181818181818182</v>
      </c>
      <c r="J149" s="6">
        <f t="shared" si="23"/>
        <v>0.12341772151898735</v>
      </c>
      <c r="K149" s="6">
        <f>IF(OR(C149="-",G149="-"),"-",(G149-C149)/C149)</f>
        <v>0.10247349823321553</v>
      </c>
      <c r="L149" s="6" t="str">
        <f t="shared" ref="L149:N150" si="24">IF(OR(D149="-",H149="-"),"-",(H149-D149)/D149)</f>
        <v>-</v>
      </c>
      <c r="M149" s="6">
        <f t="shared" si="24"/>
        <v>-0.21212121212121215</v>
      </c>
      <c r="N149" s="6">
        <f t="shared" si="24"/>
        <v>3.141952983725136E-2</v>
      </c>
    </row>
    <row r="150" spans="2:14" ht="29.25" thickBot="1" x14ac:dyDescent="0.25">
      <c r="B150" s="7" t="s">
        <v>77</v>
      </c>
      <c r="C150" s="6">
        <f>IF(C144=0,"-",(C144/(C144+C146)))</f>
        <v>0.16666666666666666</v>
      </c>
      <c r="D150" s="6" t="str">
        <f t="shared" ref="D150:J150" si="25">IF(D144=0,"-",(D144/(D144+D146)))</f>
        <v>-</v>
      </c>
      <c r="E150" s="6">
        <f t="shared" si="25"/>
        <v>0.25</v>
      </c>
      <c r="F150" s="6">
        <f t="shared" si="25"/>
        <v>0.18181818181818182</v>
      </c>
      <c r="G150" s="6">
        <f t="shared" si="25"/>
        <v>1</v>
      </c>
      <c r="H150" s="6" t="str">
        <f t="shared" si="25"/>
        <v>-</v>
      </c>
      <c r="I150" s="6">
        <f t="shared" si="25"/>
        <v>1</v>
      </c>
      <c r="J150" s="6">
        <f t="shared" si="25"/>
        <v>1</v>
      </c>
      <c r="K150" s="6">
        <f>IF(OR(C150="-",G150="-"),"-",(G150-C150)/C150)</f>
        <v>5.0000000000000009</v>
      </c>
      <c r="L150" s="6" t="str">
        <f t="shared" si="24"/>
        <v>-</v>
      </c>
      <c r="M150" s="6">
        <f t="shared" si="24"/>
        <v>3</v>
      </c>
      <c r="N150" s="6">
        <f t="shared" si="24"/>
        <v>4.4999999999999991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2" spans="2:14" ht="14.25" x14ac:dyDescent="0.2">
      <c r="B152" s="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293</v>
      </c>
      <c r="D157" s="19">
        <v>249</v>
      </c>
      <c r="E157" s="18">
        <f>IF(C157=0,"-",(D157-C157)/C157)</f>
        <v>-0.15017064846416384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36</v>
      </c>
      <c r="D158" s="19">
        <v>51</v>
      </c>
      <c r="E158" s="18">
        <f t="shared" ref="E158:E159" si="26">IF(C158=0,"-",(D158-C158)/C158)</f>
        <v>0.41666666666666669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6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0.89057750759878418</v>
      </c>
      <c r="D160" s="18">
        <f>IF(D157=0,"-",D157/(D157+D158+D159))</f>
        <v>0.83</v>
      </c>
      <c r="E160" s="18">
        <f>IF(OR(C160="-",D160="-"),"-",(D160-C160)/C160)</f>
        <v>-6.8020477815699684E-2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5" thickBot="1" x14ac:dyDescent="0.25">
      <c r="B161" s="4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34</v>
      </c>
      <c r="D166" s="5">
        <v>27</v>
      </c>
      <c r="E166" s="6">
        <f t="shared" ref="E166:E168" si="27">IF(C166=0,"-",(D166-C166)/C166)</f>
        <v>-0.20588235294117646</v>
      </c>
    </row>
    <row r="167" spans="2:14" ht="20.100000000000001" customHeight="1" thickBot="1" x14ac:dyDescent="0.25">
      <c r="B167" s="4" t="s">
        <v>41</v>
      </c>
      <c r="C167" s="5">
        <v>19</v>
      </c>
      <c r="D167" s="5">
        <v>22</v>
      </c>
      <c r="E167" s="6">
        <f t="shared" si="27"/>
        <v>0.15789473684210525</v>
      </c>
    </row>
    <row r="168" spans="2:14" ht="20.100000000000001" customHeight="1" thickBot="1" x14ac:dyDescent="0.25">
      <c r="B168" s="4" t="s">
        <v>42</v>
      </c>
      <c r="C168" s="5">
        <v>8</v>
      </c>
      <c r="D168" s="5">
        <v>4</v>
      </c>
      <c r="E168" s="6">
        <f t="shared" si="27"/>
        <v>-0.5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0.79411764705882348</v>
      </c>
      <c r="D169" s="6">
        <f>IF(D166=0,"-",(D167+D168)/D166)</f>
        <v>0.96296296296296291</v>
      </c>
      <c r="E169" s="6">
        <f t="shared" ref="E169:E171" si="28">IF(OR(C169="-",D169="-"),"-",(D169-C169)/C169)</f>
        <v>0.21262002743484226</v>
      </c>
    </row>
    <row r="170" spans="2:14" ht="20.100000000000001" customHeight="1" thickBot="1" x14ac:dyDescent="0.25">
      <c r="B170" s="4" t="s">
        <v>39</v>
      </c>
      <c r="C170" s="6">
        <v>0.79166666666666663</v>
      </c>
      <c r="D170" s="6">
        <v>1</v>
      </c>
      <c r="E170" s="6">
        <f t="shared" si="28"/>
        <v>0.26315789473684215</v>
      </c>
    </row>
    <row r="171" spans="2:14" ht="20.100000000000001" customHeight="1" thickBot="1" x14ac:dyDescent="0.25">
      <c r="B171" s="4" t="s">
        <v>40</v>
      </c>
      <c r="C171" s="6">
        <v>0.8</v>
      </c>
      <c r="D171" s="6">
        <v>0.8</v>
      </c>
      <c r="E171" s="6">
        <f t="shared" si="28"/>
        <v>0</v>
      </c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39</v>
      </c>
      <c r="D178" s="5">
        <v>23</v>
      </c>
      <c r="E178" s="6">
        <f>IF(C178=0,"-",(D178-C178)/C178)</f>
        <v>-0.41025641025641024</v>
      </c>
      <c r="H178" s="13"/>
    </row>
    <row r="179" spans="2:8" ht="15" thickBot="1" x14ac:dyDescent="0.25">
      <c r="B179" s="4" t="s">
        <v>43</v>
      </c>
      <c r="C179" s="5">
        <v>14</v>
      </c>
      <c r="D179" s="5">
        <v>14</v>
      </c>
      <c r="E179" s="6">
        <f t="shared" ref="E179:E185" si="29">IF(C179=0,"-",(D179-C179)/C179)</f>
        <v>0</v>
      </c>
      <c r="H179" s="13"/>
    </row>
    <row r="180" spans="2:8" ht="15" thickBot="1" x14ac:dyDescent="0.25">
      <c r="B180" s="4" t="s">
        <v>47</v>
      </c>
      <c r="C180" s="5">
        <v>22</v>
      </c>
      <c r="D180" s="5">
        <v>8</v>
      </c>
      <c r="E180" s="6">
        <f t="shared" si="29"/>
        <v>-0.63636363636363635</v>
      </c>
      <c r="H180" s="13"/>
    </row>
    <row r="181" spans="2:8" ht="15" thickBot="1" x14ac:dyDescent="0.25">
      <c r="B181" s="4" t="s">
        <v>78</v>
      </c>
      <c r="C181" s="5">
        <v>3</v>
      </c>
      <c r="D181" s="5">
        <v>1</v>
      </c>
      <c r="E181" s="6">
        <f t="shared" si="29"/>
        <v>-0.66666666666666663</v>
      </c>
      <c r="H181" s="13"/>
    </row>
    <row r="182" spans="2:8" ht="15" thickBot="1" x14ac:dyDescent="0.25">
      <c r="B182" s="15" t="s">
        <v>79</v>
      </c>
      <c r="C182" s="5">
        <v>357</v>
      </c>
      <c r="D182" s="5">
        <v>318</v>
      </c>
      <c r="E182" s="6">
        <f t="shared" si="29"/>
        <v>-0.1092436974789916</v>
      </c>
      <c r="H182" s="13"/>
    </row>
    <row r="183" spans="2:8" ht="15" thickBot="1" x14ac:dyDescent="0.25">
      <c r="B183" s="4" t="s">
        <v>47</v>
      </c>
      <c r="C183" s="5">
        <v>312</v>
      </c>
      <c r="D183" s="5">
        <v>269</v>
      </c>
      <c r="E183" s="6">
        <f t="shared" si="29"/>
        <v>-0.13782051282051283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9"/>
        <v>-</v>
      </c>
      <c r="H184" s="13"/>
    </row>
    <row r="185" spans="2:8" ht="15" thickBot="1" x14ac:dyDescent="0.25">
      <c r="B185" s="4" t="s">
        <v>80</v>
      </c>
      <c r="C185" s="5">
        <v>45</v>
      </c>
      <c r="D185" s="5">
        <v>49</v>
      </c>
      <c r="E185" s="6">
        <f t="shared" si="29"/>
        <v>8.8888888888888892E-2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22</v>
      </c>
      <c r="D197" s="5">
        <v>19</v>
      </c>
      <c r="E197" s="6">
        <f t="shared" ref="E197:E200" si="30">IF(C197=0,"-",(D197-C197)/C197)</f>
        <v>-0.13636363636363635</v>
      </c>
    </row>
    <row r="198" spans="2:5" ht="15" thickBot="1" x14ac:dyDescent="0.25">
      <c r="B198" s="4" t="s">
        <v>83</v>
      </c>
      <c r="C198" s="5">
        <v>2</v>
      </c>
      <c r="D198" s="5">
        <v>1</v>
      </c>
      <c r="E198" s="6">
        <f t="shared" si="30"/>
        <v>-0.5</v>
      </c>
    </row>
    <row r="199" spans="2:5" ht="15" thickBot="1" x14ac:dyDescent="0.25">
      <c r="B199" s="4" t="s">
        <v>84</v>
      </c>
      <c r="C199" s="5">
        <v>24</v>
      </c>
      <c r="D199" s="5">
        <v>20</v>
      </c>
      <c r="E199" s="6">
        <f t="shared" si="30"/>
        <v>-0.16666666666666666</v>
      </c>
    </row>
    <row r="200" spans="2:5" ht="15" thickBot="1" x14ac:dyDescent="0.25">
      <c r="B200" s="4" t="s">
        <v>85</v>
      </c>
      <c r="C200" s="5">
        <v>16</v>
      </c>
      <c r="D200" s="5">
        <v>17</v>
      </c>
      <c r="E200" s="6">
        <f t="shared" si="30"/>
        <v>6.25E-2</v>
      </c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31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21</v>
      </c>
      <c r="D208" s="5">
        <v>19</v>
      </c>
      <c r="E208" s="6">
        <f t="shared" si="31"/>
        <v>-9.5238095238095233E-2</v>
      </c>
    </row>
    <row r="209" spans="2:5" ht="20.100000000000001" customHeight="1" thickBot="1" x14ac:dyDescent="0.25">
      <c r="B209" s="17" t="s">
        <v>86</v>
      </c>
      <c r="C209" s="5">
        <v>16</v>
      </c>
      <c r="D209" s="5">
        <v>12</v>
      </c>
      <c r="E209" s="6">
        <f t="shared" si="31"/>
        <v>-0.25</v>
      </c>
    </row>
    <row r="210" spans="2:5" ht="20.100000000000001" customHeight="1" thickBot="1" x14ac:dyDescent="0.25">
      <c r="B210" s="17" t="s">
        <v>87</v>
      </c>
      <c r="C210" s="5">
        <v>5</v>
      </c>
      <c r="D210" s="5">
        <v>7</v>
      </c>
      <c r="E210" s="6">
        <f t="shared" si="31"/>
        <v>0.4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2</v>
      </c>
      <c r="D212" s="5">
        <v>1</v>
      </c>
      <c r="E212" s="6">
        <f>IF(C212=0,"-",(D212-C212)/C212)</f>
        <v>-0.5</v>
      </c>
    </row>
    <row r="213" spans="2:5" ht="15" thickBot="1" x14ac:dyDescent="0.25">
      <c r="B213" s="17" t="s">
        <v>86</v>
      </c>
      <c r="C213" s="5">
        <v>2</v>
      </c>
      <c r="D213" s="5">
        <v>1</v>
      </c>
      <c r="E213" s="6">
        <f t="shared" ref="E213:E214" si="32">IF(C213=0,"-",(D213-C213)/C213)</f>
        <v>-0.5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32"/>
        <v>-</v>
      </c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23</v>
      </c>
      <c r="D221" s="5">
        <v>31</v>
      </c>
      <c r="E221" s="6">
        <f t="shared" ref="E221:E223" si="33">IF(C221=0,"-",(D221-C221)/C221)</f>
        <v>0.34782608695652173</v>
      </c>
    </row>
    <row r="222" spans="2:5" ht="15" thickBot="1" x14ac:dyDescent="0.25">
      <c r="B222" s="16" t="s">
        <v>92</v>
      </c>
      <c r="C222" s="5">
        <v>26</v>
      </c>
      <c r="D222" s="5">
        <v>33</v>
      </c>
      <c r="E222" s="6">
        <f t="shared" si="33"/>
        <v>0.26923076923076922</v>
      </c>
    </row>
    <row r="223" spans="2:5" ht="15" thickBot="1" x14ac:dyDescent="0.25">
      <c r="B223" s="16" t="s">
        <v>93</v>
      </c>
      <c r="C223" s="5">
        <v>50</v>
      </c>
      <c r="D223" s="5">
        <v>67</v>
      </c>
      <c r="E223" s="6">
        <f t="shared" si="33"/>
        <v>0.34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fitToWidth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2º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1074</v>
      </c>
      <c r="D14" s="5">
        <v>1357</v>
      </c>
      <c r="E14" s="6">
        <f>IF(C14&gt;0,(D14-C14)/C14)</f>
        <v>0.26350093109869649</v>
      </c>
    </row>
    <row r="15" spans="1:5" ht="20.100000000000001" customHeight="1" thickBot="1" x14ac:dyDescent="0.25">
      <c r="B15" s="4" t="s">
        <v>17</v>
      </c>
      <c r="C15" s="5">
        <v>981</v>
      </c>
      <c r="D15" s="5">
        <v>1221</v>
      </c>
      <c r="E15" s="6">
        <f t="shared" ref="E15:E25" si="0">IF(C15&gt;0,(D15-C15)/C15)</f>
        <v>0.24464831804281345</v>
      </c>
    </row>
    <row r="16" spans="1:5" ht="20.100000000000001" customHeight="1" thickBot="1" x14ac:dyDescent="0.25">
      <c r="B16" s="4" t="s">
        <v>18</v>
      </c>
      <c r="C16" s="5">
        <v>584</v>
      </c>
      <c r="D16" s="5">
        <v>702</v>
      </c>
      <c r="E16" s="6">
        <f t="shared" si="0"/>
        <v>0.20205479452054795</v>
      </c>
    </row>
    <row r="17" spans="2:5" ht="20.100000000000001" customHeight="1" thickBot="1" x14ac:dyDescent="0.25">
      <c r="B17" s="4" t="s">
        <v>19</v>
      </c>
      <c r="C17" s="5">
        <v>397</v>
      </c>
      <c r="D17" s="5">
        <v>519</v>
      </c>
      <c r="E17" s="6">
        <f t="shared" si="0"/>
        <v>0.30730478589420657</v>
      </c>
    </row>
    <row r="18" spans="2:5" ht="20.100000000000001" customHeight="1" thickBot="1" x14ac:dyDescent="0.25">
      <c r="B18" s="4" t="s">
        <v>100</v>
      </c>
      <c r="C18" s="5">
        <v>5</v>
      </c>
      <c r="D18" s="5">
        <v>4</v>
      </c>
      <c r="E18" s="6">
        <f>IF(C18=0,"-",(D18-C18)/C18)</f>
        <v>-0.2</v>
      </c>
    </row>
    <row r="19" spans="2:5" ht="20.100000000000001" customHeight="1" thickBot="1" x14ac:dyDescent="0.25">
      <c r="B19" s="4" t="s">
        <v>101</v>
      </c>
      <c r="C19" s="5">
        <v>5</v>
      </c>
      <c r="D19" s="5">
        <v>5</v>
      </c>
      <c r="E19" s="6">
        <f>IF(C19=0,"-",(D19-C19)/C19)</f>
        <v>0</v>
      </c>
    </row>
    <row r="20" spans="2:5" ht="20.100000000000001" customHeight="1" thickBot="1" x14ac:dyDescent="0.25">
      <c r="B20" s="4" t="s">
        <v>20</v>
      </c>
      <c r="C20" s="6">
        <f>C17/C15</f>
        <v>0.40468909276248727</v>
      </c>
      <c r="D20" s="6">
        <f>D17/D15</f>
        <v>0.42506142506142508</v>
      </c>
      <c r="E20" s="6">
        <f t="shared" si="0"/>
        <v>5.0340700214755653E-2</v>
      </c>
    </row>
    <row r="21" spans="2:5" ht="30" customHeight="1" thickBot="1" x14ac:dyDescent="0.25">
      <c r="B21" s="4" t="s">
        <v>23</v>
      </c>
      <c r="C21" s="5">
        <v>225</v>
      </c>
      <c r="D21" s="5">
        <v>205</v>
      </c>
      <c r="E21" s="6">
        <f t="shared" si="0"/>
        <v>-8.8888888888888892E-2</v>
      </c>
    </row>
    <row r="22" spans="2:5" ht="20.100000000000001" customHeight="1" thickBot="1" x14ac:dyDescent="0.25">
      <c r="B22" s="4" t="s">
        <v>24</v>
      </c>
      <c r="C22" s="5">
        <v>125</v>
      </c>
      <c r="D22" s="5">
        <v>111</v>
      </c>
      <c r="E22" s="6">
        <f t="shared" si="0"/>
        <v>-0.112</v>
      </c>
    </row>
    <row r="23" spans="2:5" ht="20.100000000000001" customHeight="1" thickBot="1" x14ac:dyDescent="0.25">
      <c r="B23" s="4" t="s">
        <v>25</v>
      </c>
      <c r="C23" s="5">
        <v>100</v>
      </c>
      <c r="D23" s="5">
        <v>94</v>
      </c>
      <c r="E23" s="6">
        <f t="shared" si="0"/>
        <v>-0.06</v>
      </c>
    </row>
    <row r="24" spans="2:5" ht="20.100000000000001" customHeight="1" thickBot="1" x14ac:dyDescent="0.25">
      <c r="B24" s="4" t="s">
        <v>21</v>
      </c>
      <c r="C24" s="6">
        <f>C23/C21</f>
        <v>0.44444444444444442</v>
      </c>
      <c r="D24" s="6">
        <f t="shared" ref="D24" si="1">D23/D21</f>
        <v>0.45853658536585368</v>
      </c>
      <c r="E24" s="6">
        <f t="shared" si="0"/>
        <v>3.1707317073170829E-2</v>
      </c>
    </row>
    <row r="25" spans="2:5" ht="20.100000000000001" customHeight="1" thickBot="1" x14ac:dyDescent="0.25">
      <c r="B25" s="7" t="s">
        <v>26</v>
      </c>
      <c r="C25" s="6">
        <v>0.14623478956947941</v>
      </c>
      <c r="D25" s="6">
        <v>0.17874526969162413</v>
      </c>
      <c r="E25" s="6">
        <f t="shared" si="0"/>
        <v>0.22231700279979044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228</v>
      </c>
      <c r="D34" s="5">
        <v>236</v>
      </c>
      <c r="E34" s="6">
        <f>IF(C34&gt;0,(D34-C34)/C34,"-")</f>
        <v>3.5087719298245612E-2</v>
      </c>
    </row>
    <row r="35" spans="2:5" ht="20.100000000000001" customHeight="1" thickBot="1" x14ac:dyDescent="0.25">
      <c r="B35" s="4" t="s">
        <v>29</v>
      </c>
      <c r="C35" s="5">
        <v>3</v>
      </c>
      <c r="D35" s="5">
        <v>0</v>
      </c>
      <c r="E35" s="6">
        <f t="shared" ref="E35:E37" si="2">IF(C35&gt;0,(D35-C35)/C35,"-")</f>
        <v>-1</v>
      </c>
    </row>
    <row r="36" spans="2:5" ht="20.100000000000001" customHeight="1" thickBot="1" x14ac:dyDescent="0.25">
      <c r="B36" s="4" t="s">
        <v>28</v>
      </c>
      <c r="C36" s="5">
        <v>194</v>
      </c>
      <c r="D36" s="5">
        <v>206</v>
      </c>
      <c r="E36" s="6">
        <f t="shared" si="2"/>
        <v>6.1855670103092786E-2</v>
      </c>
    </row>
    <row r="37" spans="2:5" ht="20.100000000000001" customHeight="1" thickBot="1" x14ac:dyDescent="0.25">
      <c r="B37" s="4" t="s">
        <v>30</v>
      </c>
      <c r="C37" s="5">
        <v>31</v>
      </c>
      <c r="D37" s="5">
        <v>30</v>
      </c>
      <c r="E37" s="6">
        <f t="shared" si="2"/>
        <v>-3.2258064516129031E-2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170</v>
      </c>
      <c r="D44" s="5">
        <v>225</v>
      </c>
      <c r="E44" s="6">
        <f>IF(C44&gt;0,(D44-C44)/C44,"-")</f>
        <v>0.3235294117647059</v>
      </c>
    </row>
    <row r="45" spans="2:5" ht="20.100000000000001" customHeight="1" thickBot="1" x14ac:dyDescent="0.25">
      <c r="B45" s="4" t="s">
        <v>34</v>
      </c>
      <c r="C45" s="5">
        <v>12</v>
      </c>
      <c r="D45" s="5">
        <v>10</v>
      </c>
      <c r="E45" s="6">
        <f t="shared" ref="E45:E51" si="3">IF(C45&gt;0,(D45-C45)/C45,"-")</f>
        <v>-0.16666666666666666</v>
      </c>
    </row>
    <row r="46" spans="2:5" ht="20.100000000000001" customHeight="1" thickBot="1" x14ac:dyDescent="0.25">
      <c r="B46" s="4" t="s">
        <v>31</v>
      </c>
      <c r="C46" s="5">
        <v>26</v>
      </c>
      <c r="D46" s="5">
        <v>15</v>
      </c>
      <c r="E46" s="6">
        <f t="shared" si="3"/>
        <v>-0.42307692307692307</v>
      </c>
    </row>
    <row r="47" spans="2:5" ht="20.100000000000001" customHeight="1" thickBot="1" x14ac:dyDescent="0.25">
      <c r="B47" s="4" t="s">
        <v>32</v>
      </c>
      <c r="C47" s="5">
        <v>383</v>
      </c>
      <c r="D47" s="5">
        <v>359</v>
      </c>
      <c r="E47" s="6">
        <f t="shared" si="3"/>
        <v>-6.2663185378590072E-2</v>
      </c>
    </row>
    <row r="48" spans="2:5" ht="20.100000000000001" customHeight="1" thickBot="1" x14ac:dyDescent="0.25">
      <c r="B48" s="4" t="s">
        <v>35</v>
      </c>
      <c r="C48" s="5">
        <v>226</v>
      </c>
      <c r="D48" s="5">
        <v>222</v>
      </c>
      <c r="E48" s="6">
        <f t="shared" si="3"/>
        <v>-1.7699115044247787E-2</v>
      </c>
    </row>
    <row r="49" spans="2:5" ht="20.100000000000001" customHeight="1" thickBot="1" x14ac:dyDescent="0.25">
      <c r="B49" s="4" t="s">
        <v>67</v>
      </c>
      <c r="C49" s="5">
        <v>249</v>
      </c>
      <c r="D49" s="5">
        <v>391</v>
      </c>
      <c r="E49" s="6">
        <f t="shared" si="3"/>
        <v>0.57028112449799195</v>
      </c>
    </row>
    <row r="50" spans="2:5" ht="20.100000000000001" customHeight="1" collapsed="1" thickBot="1" x14ac:dyDescent="0.25">
      <c r="B50" s="4" t="s">
        <v>36</v>
      </c>
      <c r="C50" s="6">
        <f>C44/(C44+C45)</f>
        <v>0.93406593406593408</v>
      </c>
      <c r="D50" s="6">
        <f>D44/(D44+D45)</f>
        <v>0.95744680851063835</v>
      </c>
      <c r="E50" s="6">
        <f t="shared" si="3"/>
        <v>2.5031289111389278E-2</v>
      </c>
    </row>
    <row r="51" spans="2:5" ht="20.100000000000001" customHeight="1" thickBot="1" x14ac:dyDescent="0.25">
      <c r="B51" s="4" t="s">
        <v>37</v>
      </c>
      <c r="C51" s="6">
        <f>C47/(C46+C47)</f>
        <v>0.9364303178484108</v>
      </c>
      <c r="D51" s="6">
        <f t="shared" ref="D51" si="4">D47/(D46+D47)</f>
        <v>0.9598930481283422</v>
      </c>
      <c r="E51" s="6">
        <f t="shared" si="3"/>
        <v>2.5055500481702197E-2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186</v>
      </c>
      <c r="D58" s="5">
        <v>235</v>
      </c>
      <c r="E58" s="6">
        <f>IF(C58&gt;0,(D58-C58)/C58,"-")</f>
        <v>0.26344086021505375</v>
      </c>
    </row>
    <row r="59" spans="2:5" ht="20.100000000000001" customHeight="1" thickBot="1" x14ac:dyDescent="0.25">
      <c r="B59" s="4" t="s">
        <v>41</v>
      </c>
      <c r="C59" s="5">
        <v>107</v>
      </c>
      <c r="D59" s="5">
        <v>127</v>
      </c>
      <c r="E59" s="6">
        <f t="shared" ref="E59:E63" si="5">IF(C59&gt;0,(D59-C59)/C59,"-")</f>
        <v>0.18691588785046728</v>
      </c>
    </row>
    <row r="60" spans="2:5" ht="20.100000000000001" customHeight="1" thickBot="1" x14ac:dyDescent="0.25">
      <c r="B60" s="4" t="s">
        <v>42</v>
      </c>
      <c r="C60" s="5">
        <v>64</v>
      </c>
      <c r="D60" s="5">
        <v>98</v>
      </c>
      <c r="E60" s="6">
        <f t="shared" si="5"/>
        <v>0.53125</v>
      </c>
    </row>
    <row r="61" spans="2:5" ht="20.100000000000001" customHeight="1" collapsed="1" thickBot="1" x14ac:dyDescent="0.25">
      <c r="B61" s="4" t="s">
        <v>98</v>
      </c>
      <c r="C61" s="6">
        <f>(C59+C60)/C58</f>
        <v>0.91935483870967738</v>
      </c>
      <c r="D61" s="6">
        <f>(D59+D60)/D58</f>
        <v>0.95744680851063835</v>
      </c>
      <c r="E61" s="6">
        <f t="shared" si="5"/>
        <v>4.1433370660694385E-2</v>
      </c>
    </row>
    <row r="62" spans="2:5" ht="20.100000000000001" customHeight="1" thickBot="1" x14ac:dyDescent="0.25">
      <c r="B62" s="4" t="s">
        <v>39</v>
      </c>
      <c r="C62" s="6">
        <v>0.89915966386554624</v>
      </c>
      <c r="D62" s="6">
        <v>0.94776119402985071</v>
      </c>
      <c r="E62" s="6">
        <f t="shared" si="5"/>
        <v>5.4052169061235805E-2</v>
      </c>
    </row>
    <row r="63" spans="2:5" ht="20.100000000000001" customHeight="1" thickBot="1" x14ac:dyDescent="0.25">
      <c r="B63" s="4" t="s">
        <v>40</v>
      </c>
      <c r="C63" s="6">
        <v>0.95522388059701491</v>
      </c>
      <c r="D63" s="6">
        <v>0.97029702970297027</v>
      </c>
      <c r="E63" s="6">
        <f t="shared" si="5"/>
        <v>1.5779702970297023E-2</v>
      </c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1077</v>
      </c>
      <c r="D70" s="5">
        <v>1397</v>
      </c>
      <c r="E70" s="6">
        <f>IF(C70&gt;0,(D70-C70)/C70,"-")</f>
        <v>0.2971216341689879</v>
      </c>
    </row>
    <row r="71" spans="2:5" ht="20.100000000000001" customHeight="1" thickBot="1" x14ac:dyDescent="0.25">
      <c r="B71" s="4" t="s">
        <v>45</v>
      </c>
      <c r="C71" s="5">
        <v>302</v>
      </c>
      <c r="D71" s="5">
        <v>482</v>
      </c>
      <c r="E71" s="6">
        <f t="shared" ref="E71:E77" si="6">IF(C71&gt;0,(D71-C71)/C71,"-")</f>
        <v>0.59602649006622521</v>
      </c>
    </row>
    <row r="72" spans="2:5" ht="20.100000000000001" customHeight="1" thickBot="1" x14ac:dyDescent="0.25">
      <c r="B72" s="4" t="s">
        <v>43</v>
      </c>
      <c r="C72" s="5">
        <v>3</v>
      </c>
      <c r="D72" s="5">
        <v>3</v>
      </c>
      <c r="E72" s="6">
        <f t="shared" si="6"/>
        <v>0</v>
      </c>
    </row>
    <row r="73" spans="2:5" ht="20.100000000000001" customHeight="1" thickBot="1" x14ac:dyDescent="0.25">
      <c r="B73" s="4" t="s">
        <v>46</v>
      </c>
      <c r="C73" s="5">
        <v>529</v>
      </c>
      <c r="D73" s="5">
        <v>655</v>
      </c>
      <c r="E73" s="6">
        <f t="shared" si="6"/>
        <v>0.23818525519848771</v>
      </c>
    </row>
    <row r="74" spans="2:5" ht="20.100000000000001" customHeight="1" thickBot="1" x14ac:dyDescent="0.25">
      <c r="B74" s="4" t="s">
        <v>47</v>
      </c>
      <c r="C74" s="5">
        <v>199</v>
      </c>
      <c r="D74" s="5">
        <v>205</v>
      </c>
      <c r="E74" s="6">
        <f t="shared" si="6"/>
        <v>3.015075376884422E-2</v>
      </c>
    </row>
    <row r="75" spans="2:5" ht="20.100000000000001" customHeight="1" thickBot="1" x14ac:dyDescent="0.25">
      <c r="B75" s="4" t="s">
        <v>48</v>
      </c>
      <c r="C75" s="5">
        <v>44</v>
      </c>
      <c r="D75" s="5">
        <v>51</v>
      </c>
      <c r="E75" s="6">
        <f t="shared" si="6"/>
        <v>0.15909090909090909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1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90</v>
      </c>
      <c r="D90" s="5">
        <v>76</v>
      </c>
      <c r="E90" s="6">
        <f>IF(C90&gt;0,(D90-C90)/C90,"-")</f>
        <v>-0.15555555555555556</v>
      </c>
    </row>
    <row r="91" spans="2:5" ht="29.25" thickBot="1" x14ac:dyDescent="0.25">
      <c r="B91" s="4" t="s">
        <v>52</v>
      </c>
      <c r="C91" s="5">
        <v>52</v>
      </c>
      <c r="D91" s="5">
        <v>69</v>
      </c>
      <c r="E91" s="6">
        <f t="shared" ref="E91:E93" si="7">IF(C91&gt;0,(D91-C91)/C91,"-")</f>
        <v>0.32692307692307693</v>
      </c>
    </row>
    <row r="92" spans="2:5" ht="29.25" customHeight="1" thickBot="1" x14ac:dyDescent="0.25">
      <c r="B92" s="4" t="s">
        <v>53</v>
      </c>
      <c r="C92" s="5">
        <v>49</v>
      </c>
      <c r="D92" s="5">
        <v>48</v>
      </c>
      <c r="E92" s="6">
        <f t="shared" si="7"/>
        <v>-2.0408163265306121E-2</v>
      </c>
    </row>
    <row r="93" spans="2:5" ht="29.25" customHeight="1" thickBot="1" x14ac:dyDescent="0.25">
      <c r="B93" s="4" t="s">
        <v>54</v>
      </c>
      <c r="C93" s="6">
        <f>(C90+C91)/(C90+C91+C92)</f>
        <v>0.74345549738219896</v>
      </c>
      <c r="D93" s="6">
        <f>(D90+D91)/(D90+D91+D92)</f>
        <v>0.75129533678756477</v>
      </c>
      <c r="E93" s="6">
        <f t="shared" si="7"/>
        <v>1.0545136101583592E-2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191</v>
      </c>
      <c r="D100" s="5">
        <v>193</v>
      </c>
      <c r="E100" s="6">
        <f>IF(C100&gt;0,(D100-C100)/C100,"-")</f>
        <v>1.0471204188481676E-2</v>
      </c>
    </row>
    <row r="101" spans="2:5" ht="20.100000000000001" customHeight="1" thickBot="1" x14ac:dyDescent="0.25">
      <c r="B101" s="4" t="s">
        <v>41</v>
      </c>
      <c r="C101" s="5">
        <v>76</v>
      </c>
      <c r="D101" s="5">
        <v>80</v>
      </c>
      <c r="E101" s="6">
        <f t="shared" ref="E101:E105" si="8">IF(C101&gt;0,(D101-C101)/C101,"-")</f>
        <v>5.2631578947368418E-2</v>
      </c>
    </row>
    <row r="102" spans="2:5" ht="20.100000000000001" customHeight="1" thickBot="1" x14ac:dyDescent="0.25">
      <c r="B102" s="4" t="s">
        <v>42</v>
      </c>
      <c r="C102" s="5">
        <v>66</v>
      </c>
      <c r="D102" s="5">
        <v>65</v>
      </c>
      <c r="E102" s="6">
        <f t="shared" si="8"/>
        <v>-1.5151515151515152E-2</v>
      </c>
    </row>
    <row r="103" spans="2:5" ht="20.100000000000001" customHeight="1" thickBot="1" x14ac:dyDescent="0.25">
      <c r="B103" s="4" t="s">
        <v>98</v>
      </c>
      <c r="C103" s="6">
        <f>(C101+C102)/C100</f>
        <v>0.74345549738219896</v>
      </c>
      <c r="D103" s="6">
        <f>(D101+D102)/D100</f>
        <v>0.75129533678756477</v>
      </c>
      <c r="E103" s="6">
        <f t="shared" si="8"/>
        <v>1.0545136101583592E-2</v>
      </c>
    </row>
    <row r="104" spans="2:5" ht="20.100000000000001" customHeight="1" thickBot="1" x14ac:dyDescent="0.25">
      <c r="B104" s="4" t="s">
        <v>39</v>
      </c>
      <c r="C104" s="6">
        <v>0.74509803921568629</v>
      </c>
      <c r="D104" s="6">
        <v>0.72727272727272729</v>
      </c>
      <c r="E104" s="6">
        <f t="shared" si="8"/>
        <v>-2.3923444976076551E-2</v>
      </c>
    </row>
    <row r="105" spans="2:5" ht="20.100000000000001" customHeight="1" thickBot="1" x14ac:dyDescent="0.25">
      <c r="B105" s="4" t="s">
        <v>40</v>
      </c>
      <c r="C105" s="6">
        <v>0.7415730337078652</v>
      </c>
      <c r="D105" s="6">
        <v>0.7831325301204819</v>
      </c>
      <c r="E105" s="6">
        <f t="shared" si="8"/>
        <v>5.6042351223074022E-2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205</v>
      </c>
      <c r="D112" s="5">
        <v>253</v>
      </c>
      <c r="E112" s="6">
        <f>IF(C112&gt;0,(D112-C112)/C112,"-")</f>
        <v>0.23414634146341465</v>
      </c>
    </row>
    <row r="113" spans="2:14" ht="15" thickBot="1" x14ac:dyDescent="0.25">
      <c r="B113" s="4" t="s">
        <v>56</v>
      </c>
      <c r="C113" s="5">
        <v>145</v>
      </c>
      <c r="D113" s="5">
        <v>201</v>
      </c>
      <c r="E113" s="6">
        <f t="shared" ref="E113:E114" si="9">IF(C113&gt;0,(D113-C113)/C113,"-")</f>
        <v>0.38620689655172413</v>
      </c>
    </row>
    <row r="114" spans="2:14" ht="15" thickBot="1" x14ac:dyDescent="0.25">
      <c r="B114" s="4" t="s">
        <v>57</v>
      </c>
      <c r="C114" s="5">
        <v>60</v>
      </c>
      <c r="D114" s="5">
        <v>52</v>
      </c>
      <c r="E114" s="6">
        <f t="shared" si="9"/>
        <v>-0.13333333333333333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2</v>
      </c>
      <c r="D128" s="10">
        <v>0</v>
      </c>
      <c r="E128" s="10">
        <v>1</v>
      </c>
      <c r="F128" s="10">
        <v>3</v>
      </c>
      <c r="G128" s="10">
        <v>2</v>
      </c>
      <c r="H128" s="10">
        <v>2</v>
      </c>
      <c r="I128" s="10">
        <v>0</v>
      </c>
      <c r="J128" s="10">
        <v>4</v>
      </c>
      <c r="K128" s="6">
        <f>IF(C128=0,"-",(G128-C128)/C128)</f>
        <v>0</v>
      </c>
      <c r="L128" s="6" t="str">
        <f t="shared" ref="L128:N133" si="10">IF(D128=0,"-",(H128-D128)/D128)</f>
        <v>-</v>
      </c>
      <c r="M128" s="6">
        <f t="shared" si="10"/>
        <v>-1</v>
      </c>
      <c r="N128" s="6">
        <f t="shared" si="10"/>
        <v>0.33333333333333331</v>
      </c>
    </row>
    <row r="129" spans="2:14" ht="15" thickBot="1" x14ac:dyDescent="0.25">
      <c r="B129" s="4" t="s">
        <v>64</v>
      </c>
      <c r="C129" s="10">
        <v>2</v>
      </c>
      <c r="D129" s="10">
        <v>0</v>
      </c>
      <c r="E129" s="10">
        <v>0</v>
      </c>
      <c r="F129" s="10">
        <v>2</v>
      </c>
      <c r="G129" s="10">
        <v>0</v>
      </c>
      <c r="H129" s="10">
        <v>0</v>
      </c>
      <c r="I129" s="10">
        <v>0</v>
      </c>
      <c r="J129" s="10">
        <v>0</v>
      </c>
      <c r="K129" s="6">
        <f t="shared" ref="K129:K133" si="11">IF(C129=0,"-",(G129-C129)/C129)</f>
        <v>-1</v>
      </c>
      <c r="L129" s="6" t="str">
        <f t="shared" si="10"/>
        <v>-</v>
      </c>
      <c r="M129" s="6" t="str">
        <f t="shared" si="10"/>
        <v>-</v>
      </c>
      <c r="N129" s="6">
        <f t="shared" si="10"/>
        <v>-1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4</v>
      </c>
      <c r="D133" s="10">
        <v>0</v>
      </c>
      <c r="E133" s="10">
        <v>1</v>
      </c>
      <c r="F133" s="10">
        <v>5</v>
      </c>
      <c r="G133" s="10">
        <v>2</v>
      </c>
      <c r="H133" s="10">
        <v>2</v>
      </c>
      <c r="I133" s="10">
        <v>0</v>
      </c>
      <c r="J133" s="10">
        <v>4</v>
      </c>
      <c r="K133" s="6">
        <f t="shared" si="11"/>
        <v>-0.5</v>
      </c>
      <c r="L133" s="6" t="str">
        <f t="shared" si="10"/>
        <v>-</v>
      </c>
      <c r="M133" s="6">
        <f t="shared" si="10"/>
        <v>-1</v>
      </c>
      <c r="N133" s="6">
        <f t="shared" si="10"/>
        <v>-0.2</v>
      </c>
    </row>
    <row r="134" spans="2:14" ht="15" thickBot="1" x14ac:dyDescent="0.25">
      <c r="B134" s="4" t="s">
        <v>36</v>
      </c>
      <c r="C134" s="6">
        <f>IF(C128=0,"-",C128/(C128+C129))</f>
        <v>0.5</v>
      </c>
      <c r="D134" s="6" t="str">
        <f>IF(D128=0,"-",D128/(D128+D129))</f>
        <v>-</v>
      </c>
      <c r="E134" s="6">
        <f t="shared" ref="E134:J134" si="12">IF(E128=0,"-",E128/(E128+E129))</f>
        <v>1</v>
      </c>
      <c r="F134" s="6">
        <f t="shared" si="12"/>
        <v>0.6</v>
      </c>
      <c r="G134" s="6">
        <f t="shared" si="12"/>
        <v>1</v>
      </c>
      <c r="H134" s="6">
        <f t="shared" si="12"/>
        <v>1</v>
      </c>
      <c r="I134" s="6" t="str">
        <f t="shared" si="12"/>
        <v>-</v>
      </c>
      <c r="J134" s="6">
        <f t="shared" si="12"/>
        <v>1</v>
      </c>
      <c r="K134" s="6">
        <f>IF(OR(C134="-",G134="-"),"-",(G134-C134)/C134)</f>
        <v>1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0.66666666666666674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2</v>
      </c>
      <c r="D143" s="10">
        <v>0</v>
      </c>
      <c r="E143" s="10">
        <v>0</v>
      </c>
      <c r="F143" s="10">
        <v>2</v>
      </c>
      <c r="G143" s="10">
        <v>0</v>
      </c>
      <c r="H143" s="10">
        <v>0</v>
      </c>
      <c r="I143" s="10">
        <v>1</v>
      </c>
      <c r="J143" s="10">
        <v>1</v>
      </c>
      <c r="K143" s="6">
        <f>IF(C143=0,"-",(G143-C143)/C143)</f>
        <v>-1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-0.5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1</v>
      </c>
      <c r="J144" s="10">
        <v>1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40</v>
      </c>
      <c r="D145" s="10">
        <v>0</v>
      </c>
      <c r="E145" s="10">
        <v>3</v>
      </c>
      <c r="F145" s="10">
        <v>43</v>
      </c>
      <c r="G145" s="10">
        <v>18</v>
      </c>
      <c r="H145" s="10">
        <v>0</v>
      </c>
      <c r="I145" s="10">
        <v>5</v>
      </c>
      <c r="J145" s="10">
        <v>23</v>
      </c>
      <c r="K145" s="6">
        <f t="shared" si="16"/>
        <v>-0.55000000000000004</v>
      </c>
      <c r="L145" s="6" t="str">
        <f t="shared" si="15"/>
        <v>-</v>
      </c>
      <c r="M145" s="6">
        <f t="shared" si="15"/>
        <v>0.66666666666666663</v>
      </c>
      <c r="N145" s="6">
        <f t="shared" si="15"/>
        <v>-0.46511627906976744</v>
      </c>
    </row>
    <row r="146" spans="2:14" ht="15" thickBot="1" x14ac:dyDescent="0.25">
      <c r="B146" s="4" t="s">
        <v>74</v>
      </c>
      <c r="C146" s="10">
        <v>14</v>
      </c>
      <c r="D146" s="10">
        <v>0</v>
      </c>
      <c r="E146" s="10">
        <v>3</v>
      </c>
      <c r="F146" s="10">
        <v>17</v>
      </c>
      <c r="G146" s="10">
        <v>7</v>
      </c>
      <c r="H146" s="10">
        <v>0</v>
      </c>
      <c r="I146" s="10">
        <v>1</v>
      </c>
      <c r="J146" s="10">
        <v>8</v>
      </c>
      <c r="K146" s="6">
        <f t="shared" si="16"/>
        <v>-0.5</v>
      </c>
      <c r="L146" s="6" t="str">
        <f t="shared" si="15"/>
        <v>-</v>
      </c>
      <c r="M146" s="6">
        <f t="shared" si="15"/>
        <v>-0.66666666666666663</v>
      </c>
      <c r="N146" s="6">
        <f t="shared" si="15"/>
        <v>-0.52941176470588236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56</v>
      </c>
      <c r="D148" s="10">
        <v>0</v>
      </c>
      <c r="E148" s="10">
        <v>6</v>
      </c>
      <c r="F148" s="10">
        <v>62</v>
      </c>
      <c r="G148" s="10">
        <v>25</v>
      </c>
      <c r="H148" s="10">
        <v>0</v>
      </c>
      <c r="I148" s="10">
        <v>8</v>
      </c>
      <c r="J148" s="10">
        <v>33</v>
      </c>
      <c r="K148" s="6">
        <f t="shared" ref="K148" si="17">IF(C148=0,"-",(G148-C148)/C148)</f>
        <v>-0.5535714285714286</v>
      </c>
      <c r="L148" s="6" t="str">
        <f t="shared" ref="L148" si="18">IF(D148=0,"-",(H148-D148)/D148)</f>
        <v>-</v>
      </c>
      <c r="M148" s="6">
        <f t="shared" ref="M148" si="19">IF(E148=0,"-",(I148-E148)/E148)</f>
        <v>0.33333333333333331</v>
      </c>
      <c r="N148" s="6">
        <f t="shared" ref="N148" si="20">IF(F148=0,"-",(J148-F148)/F148)</f>
        <v>-0.46774193548387094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4.7619047619047616E-2</v>
      </c>
      <c r="D149" s="6" t="str">
        <f t="shared" si="21"/>
        <v>-</v>
      </c>
      <c r="E149" s="6" t="str">
        <f t="shared" si="21"/>
        <v>-</v>
      </c>
      <c r="F149" s="6">
        <f t="shared" si="21"/>
        <v>4.4444444444444446E-2</v>
      </c>
      <c r="G149" s="6" t="str">
        <f t="shared" si="21"/>
        <v>-</v>
      </c>
      <c r="H149" s="6" t="str">
        <f t="shared" si="21"/>
        <v>-</v>
      </c>
      <c r="I149" s="6">
        <f t="shared" si="21"/>
        <v>0.16666666666666666</v>
      </c>
      <c r="J149" s="6">
        <f t="shared" si="21"/>
        <v>4.1666666666666664E-2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-6.2500000000000083E-2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>
        <f t="shared" si="21"/>
        <v>0.5</v>
      </c>
      <c r="J150" s="6">
        <f t="shared" si="21"/>
        <v>0.1111111111111111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53</v>
      </c>
      <c r="D157" s="19">
        <v>24</v>
      </c>
      <c r="E157" s="18">
        <f>IF(C157=0,"-",(D157-C157)/C157)</f>
        <v>-0.54716981132075471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2</v>
      </c>
      <c r="D158" s="19">
        <v>1</v>
      </c>
      <c r="E158" s="18">
        <f t="shared" ref="E158:E159" si="23">IF(C158=0,"-",(D158-C158)/C158)</f>
        <v>-0.5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0.96363636363636362</v>
      </c>
      <c r="D160" s="18">
        <f>IF(D157=0,"-",D157/(D157+D158+D159))</f>
        <v>0.96</v>
      </c>
      <c r="E160" s="18">
        <f>IF(OR(C160="-",D160="-"),"-",(D160-C160)/C160)</f>
        <v>-3.7735849056604017E-3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5</v>
      </c>
      <c r="D166" s="5">
        <v>4</v>
      </c>
      <c r="E166" s="6">
        <f t="shared" ref="E166:E168" si="24">IF(C166=0,"-",(D166-C166)/C166)</f>
        <v>-0.2</v>
      </c>
    </row>
    <row r="167" spans="2:14" ht="20.100000000000001" customHeight="1" thickBot="1" x14ac:dyDescent="0.25">
      <c r="B167" s="4" t="s">
        <v>41</v>
      </c>
      <c r="C167" s="5">
        <v>2</v>
      </c>
      <c r="D167" s="5">
        <v>3</v>
      </c>
      <c r="E167" s="6">
        <f t="shared" si="24"/>
        <v>0.5</v>
      </c>
    </row>
    <row r="168" spans="2:14" ht="20.100000000000001" customHeight="1" thickBot="1" x14ac:dyDescent="0.25">
      <c r="B168" s="4" t="s">
        <v>42</v>
      </c>
      <c r="C168" s="5">
        <v>1</v>
      </c>
      <c r="D168" s="5">
        <v>1</v>
      </c>
      <c r="E168" s="6">
        <f t="shared" si="24"/>
        <v>0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0.6</v>
      </c>
      <c r="D169" s="6">
        <f>IF(D166=0,"-",(D167+D168)/D166)</f>
        <v>1</v>
      </c>
      <c r="E169" s="6">
        <f t="shared" ref="E169:E171" si="25">IF(OR(C169="-",D169="-"),"-",(D169-C169)/C169)</f>
        <v>0.66666666666666674</v>
      </c>
    </row>
    <row r="170" spans="2:14" ht="20.100000000000001" customHeight="1" thickBot="1" x14ac:dyDescent="0.25">
      <c r="B170" s="4" t="s">
        <v>39</v>
      </c>
      <c r="C170" s="6">
        <v>0.66666666666666663</v>
      </c>
      <c r="D170" s="6">
        <v>1</v>
      </c>
      <c r="E170" s="6">
        <f t="shared" si="25"/>
        <v>0.50000000000000011</v>
      </c>
    </row>
    <row r="171" spans="2:14" ht="20.100000000000001" customHeight="1" thickBot="1" x14ac:dyDescent="0.25">
      <c r="B171" s="4" t="s">
        <v>40</v>
      </c>
      <c r="C171" s="6">
        <v>0.5</v>
      </c>
      <c r="D171" s="6">
        <v>1</v>
      </c>
      <c r="E171" s="6">
        <f t="shared" si="25"/>
        <v>1</v>
      </c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2</v>
      </c>
      <c r="D178" s="5">
        <v>5</v>
      </c>
      <c r="E178" s="6">
        <f>IF(C178=0,"-",(D178-C178)/C178)</f>
        <v>1.5</v>
      </c>
      <c r="H178" s="13"/>
    </row>
    <row r="179" spans="2:8" ht="15" thickBot="1" x14ac:dyDescent="0.25">
      <c r="B179" s="4" t="s">
        <v>43</v>
      </c>
      <c r="C179" s="5">
        <v>2</v>
      </c>
      <c r="D179" s="5">
        <v>3</v>
      </c>
      <c r="E179" s="6">
        <f t="shared" ref="E179:E185" si="26">IF(C179=0,"-",(D179-C179)/C179)</f>
        <v>0.5</v>
      </c>
      <c r="H179" s="13"/>
    </row>
    <row r="180" spans="2:8" ht="15" thickBot="1" x14ac:dyDescent="0.25">
      <c r="B180" s="4" t="s">
        <v>47</v>
      </c>
      <c r="C180" s="5">
        <v>0</v>
      </c>
      <c r="D180" s="5">
        <v>2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52</v>
      </c>
      <c r="D182" s="5">
        <v>39</v>
      </c>
      <c r="E182" s="6">
        <f t="shared" si="26"/>
        <v>-0.25</v>
      </c>
      <c r="H182" s="13"/>
    </row>
    <row r="183" spans="2:8" ht="15" thickBot="1" x14ac:dyDescent="0.25">
      <c r="B183" s="4" t="s">
        <v>47</v>
      </c>
      <c r="C183" s="5">
        <v>47</v>
      </c>
      <c r="D183" s="5">
        <v>29</v>
      </c>
      <c r="E183" s="6">
        <f t="shared" si="26"/>
        <v>-0.38297872340425532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5</v>
      </c>
      <c r="D185" s="5">
        <v>10</v>
      </c>
      <c r="E185" s="6">
        <f t="shared" si="26"/>
        <v>1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2</v>
      </c>
      <c r="D197" s="5">
        <v>3</v>
      </c>
      <c r="E197" s="6">
        <f t="shared" ref="E197:E200" si="27">IF(C197=0,"-",(D197-C197)/C197)</f>
        <v>0.5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2</v>
      </c>
      <c r="D199" s="5">
        <v>3</v>
      </c>
      <c r="E199" s="6">
        <f t="shared" si="27"/>
        <v>0.5</v>
      </c>
    </row>
    <row r="200" spans="2:5" ht="15" thickBot="1" x14ac:dyDescent="0.25">
      <c r="B200" s="4" t="s">
        <v>85</v>
      </c>
      <c r="C200" s="5">
        <v>2</v>
      </c>
      <c r="D200" s="5">
        <v>1</v>
      </c>
      <c r="E200" s="6">
        <f t="shared" si="27"/>
        <v>-0.5</v>
      </c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2</v>
      </c>
      <c r="D208" s="5">
        <v>3</v>
      </c>
      <c r="E208" s="6">
        <f t="shared" si="28"/>
        <v>0.5</v>
      </c>
    </row>
    <row r="209" spans="2:5" ht="20.100000000000001" customHeight="1" thickBot="1" x14ac:dyDescent="0.25">
      <c r="B209" s="17" t="s">
        <v>86</v>
      </c>
      <c r="C209" s="5">
        <v>2</v>
      </c>
      <c r="D209" s="5">
        <v>2</v>
      </c>
      <c r="E209" s="6">
        <f t="shared" si="28"/>
        <v>0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1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3</v>
      </c>
      <c r="D221" s="5">
        <v>6</v>
      </c>
      <c r="E221" s="6">
        <f t="shared" ref="E221:E223" si="30">IF(C221=0,"-",(D221-C221)/C221)</f>
        <v>1</v>
      </c>
    </row>
    <row r="222" spans="2:5" ht="15" thickBot="1" x14ac:dyDescent="0.25">
      <c r="B222" s="16" t="s">
        <v>92</v>
      </c>
      <c r="C222" s="5">
        <v>5</v>
      </c>
      <c r="D222" s="5">
        <v>4</v>
      </c>
      <c r="E222" s="6">
        <f t="shared" si="30"/>
        <v>-0.2</v>
      </c>
    </row>
    <row r="223" spans="2:5" ht="15" thickBot="1" x14ac:dyDescent="0.25">
      <c r="B223" s="16" t="s">
        <v>93</v>
      </c>
      <c r="C223" s="5">
        <v>8</v>
      </c>
      <c r="D223" s="5">
        <v>10</v>
      </c>
      <c r="E223" s="6">
        <f t="shared" si="30"/>
        <v>0.25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2º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773</v>
      </c>
      <c r="D14" s="5">
        <v>742</v>
      </c>
      <c r="E14" s="6">
        <f>IF(C14&gt;0,(D14-C14)/C14)</f>
        <v>-4.0103492884864166E-2</v>
      </c>
    </row>
    <row r="15" spans="1:5" ht="20.100000000000001" customHeight="1" thickBot="1" x14ac:dyDescent="0.25">
      <c r="B15" s="4" t="s">
        <v>17</v>
      </c>
      <c r="C15" s="5">
        <v>773</v>
      </c>
      <c r="D15" s="5">
        <v>742</v>
      </c>
      <c r="E15" s="6">
        <f t="shared" ref="E15:E25" si="0">IF(C15&gt;0,(D15-C15)/C15)</f>
        <v>-4.0103492884864166E-2</v>
      </c>
    </row>
    <row r="16" spans="1:5" ht="20.100000000000001" customHeight="1" thickBot="1" x14ac:dyDescent="0.25">
      <c r="B16" s="4" t="s">
        <v>18</v>
      </c>
      <c r="C16" s="5">
        <v>596</v>
      </c>
      <c r="D16" s="5">
        <v>549</v>
      </c>
      <c r="E16" s="6">
        <f t="shared" si="0"/>
        <v>-7.8859060402684561E-2</v>
      </c>
    </row>
    <row r="17" spans="2:5" ht="20.100000000000001" customHeight="1" thickBot="1" x14ac:dyDescent="0.25">
      <c r="B17" s="4" t="s">
        <v>19</v>
      </c>
      <c r="C17" s="5">
        <v>177</v>
      </c>
      <c r="D17" s="5">
        <v>193</v>
      </c>
      <c r="E17" s="6">
        <f t="shared" si="0"/>
        <v>9.03954802259887E-2</v>
      </c>
    </row>
    <row r="18" spans="2:5" ht="20.100000000000001" customHeight="1" thickBot="1" x14ac:dyDescent="0.25">
      <c r="B18" s="4" t="s">
        <v>100</v>
      </c>
      <c r="C18" s="5">
        <v>8</v>
      </c>
      <c r="D18" s="5">
        <v>4</v>
      </c>
      <c r="E18" s="6">
        <f>IF(C18=0,"-",(D18-C18)/C18)</f>
        <v>-0.5</v>
      </c>
    </row>
    <row r="19" spans="2:5" ht="20.100000000000001" customHeight="1" thickBot="1" x14ac:dyDescent="0.25">
      <c r="B19" s="4" t="s">
        <v>101</v>
      </c>
      <c r="C19" s="5">
        <v>2</v>
      </c>
      <c r="D19" s="5">
        <v>0</v>
      </c>
      <c r="E19" s="6">
        <f>IF(C19=0,"-",(D19-C19)/C19)</f>
        <v>-1</v>
      </c>
    </row>
    <row r="20" spans="2:5" ht="20.100000000000001" customHeight="1" thickBot="1" x14ac:dyDescent="0.25">
      <c r="B20" s="4" t="s">
        <v>20</v>
      </c>
      <c r="C20" s="6">
        <f>C17/C15</f>
        <v>0.22897800776196636</v>
      </c>
      <c r="D20" s="6">
        <f>D17/D15</f>
        <v>0.26010781671159028</v>
      </c>
      <c r="E20" s="6">
        <f t="shared" si="0"/>
        <v>0.13595108654270785</v>
      </c>
    </row>
    <row r="21" spans="2:5" ht="30" customHeight="1" thickBot="1" x14ac:dyDescent="0.25">
      <c r="B21" s="4" t="s">
        <v>23</v>
      </c>
      <c r="C21" s="5">
        <v>69</v>
      </c>
      <c r="D21" s="5">
        <v>57</v>
      </c>
      <c r="E21" s="6">
        <f t="shared" si="0"/>
        <v>-0.17391304347826086</v>
      </c>
    </row>
    <row r="22" spans="2:5" ht="20.100000000000001" customHeight="1" thickBot="1" x14ac:dyDescent="0.25">
      <c r="B22" s="4" t="s">
        <v>24</v>
      </c>
      <c r="C22" s="5">
        <v>48</v>
      </c>
      <c r="D22" s="5">
        <v>31</v>
      </c>
      <c r="E22" s="6">
        <f t="shared" si="0"/>
        <v>-0.35416666666666669</v>
      </c>
    </row>
    <row r="23" spans="2:5" ht="20.100000000000001" customHeight="1" thickBot="1" x14ac:dyDescent="0.25">
      <c r="B23" s="4" t="s">
        <v>25</v>
      </c>
      <c r="C23" s="5">
        <v>21</v>
      </c>
      <c r="D23" s="5">
        <v>26</v>
      </c>
      <c r="E23" s="6">
        <f t="shared" si="0"/>
        <v>0.23809523809523808</v>
      </c>
    </row>
    <row r="24" spans="2:5" ht="20.100000000000001" customHeight="1" thickBot="1" x14ac:dyDescent="0.25">
      <c r="B24" s="4" t="s">
        <v>21</v>
      </c>
      <c r="C24" s="6">
        <f>C23/C21</f>
        <v>0.30434782608695654</v>
      </c>
      <c r="D24" s="6">
        <f t="shared" ref="D24" si="1">D23/D21</f>
        <v>0.45614035087719296</v>
      </c>
      <c r="E24" s="6">
        <f t="shared" si="0"/>
        <v>0.49874686716791961</v>
      </c>
    </row>
    <row r="25" spans="2:5" ht="20.100000000000001" customHeight="1" thickBot="1" x14ac:dyDescent="0.25">
      <c r="B25" s="7" t="s">
        <v>26</v>
      </c>
      <c r="C25" s="6">
        <v>0.14708344749901056</v>
      </c>
      <c r="D25" s="6">
        <v>0.14090658766782505</v>
      </c>
      <c r="E25" s="6">
        <f t="shared" si="0"/>
        <v>-4.1995614980584871E-2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242</v>
      </c>
      <c r="D34" s="5">
        <v>213</v>
      </c>
      <c r="E34" s="6">
        <f>IF(C34&gt;0,(D34-C34)/C34,"-")</f>
        <v>-0.11983471074380166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185</v>
      </c>
      <c r="D36" s="5">
        <v>163</v>
      </c>
      <c r="E36" s="6">
        <f t="shared" si="2"/>
        <v>-0.11891891891891893</v>
      </c>
    </row>
    <row r="37" spans="2:5" ht="20.100000000000001" customHeight="1" thickBot="1" x14ac:dyDescent="0.25">
      <c r="B37" s="4" t="s">
        <v>30</v>
      </c>
      <c r="C37" s="5">
        <v>57</v>
      </c>
      <c r="D37" s="5">
        <v>50</v>
      </c>
      <c r="E37" s="6">
        <f t="shared" si="2"/>
        <v>-0.12280701754385964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141</v>
      </c>
      <c r="D44" s="5">
        <v>120</v>
      </c>
      <c r="E44" s="6">
        <f>IF(C44&gt;0,(D44-C44)/C44,"-")</f>
        <v>-0.14893617021276595</v>
      </c>
    </row>
    <row r="45" spans="2:5" ht="20.100000000000001" customHeight="1" thickBot="1" x14ac:dyDescent="0.25">
      <c r="B45" s="4" t="s">
        <v>34</v>
      </c>
      <c r="C45" s="5">
        <v>14</v>
      </c>
      <c r="D45" s="5">
        <v>8</v>
      </c>
      <c r="E45" s="6">
        <f t="shared" ref="E45:E51" si="3">IF(C45&gt;0,(D45-C45)/C45,"-")</f>
        <v>-0.42857142857142855</v>
      </c>
    </row>
    <row r="46" spans="2:5" ht="20.100000000000001" customHeight="1" thickBot="1" x14ac:dyDescent="0.25">
      <c r="B46" s="4" t="s">
        <v>31</v>
      </c>
      <c r="C46" s="5">
        <v>6</v>
      </c>
      <c r="D46" s="5">
        <v>9</v>
      </c>
      <c r="E46" s="6">
        <f t="shared" si="3"/>
        <v>0.5</v>
      </c>
    </row>
    <row r="47" spans="2:5" ht="20.100000000000001" customHeight="1" thickBot="1" x14ac:dyDescent="0.25">
      <c r="B47" s="4" t="s">
        <v>32</v>
      </c>
      <c r="C47" s="5">
        <v>279</v>
      </c>
      <c r="D47" s="5">
        <v>202</v>
      </c>
      <c r="E47" s="6">
        <f t="shared" si="3"/>
        <v>-0.27598566308243727</v>
      </c>
    </row>
    <row r="48" spans="2:5" ht="20.100000000000001" customHeight="1" thickBot="1" x14ac:dyDescent="0.25">
      <c r="B48" s="4" t="s">
        <v>35</v>
      </c>
      <c r="C48" s="5">
        <v>182</v>
      </c>
      <c r="D48" s="5">
        <v>137</v>
      </c>
      <c r="E48" s="6">
        <f t="shared" si="3"/>
        <v>-0.24725274725274726</v>
      </c>
    </row>
    <row r="49" spans="2:5" ht="20.100000000000001" customHeight="1" thickBot="1" x14ac:dyDescent="0.25">
      <c r="B49" s="4" t="s">
        <v>67</v>
      </c>
      <c r="C49" s="5">
        <v>102</v>
      </c>
      <c r="D49" s="5">
        <v>26</v>
      </c>
      <c r="E49" s="6">
        <f t="shared" si="3"/>
        <v>-0.74509803921568629</v>
      </c>
    </row>
    <row r="50" spans="2:5" ht="20.100000000000001" customHeight="1" collapsed="1" thickBot="1" x14ac:dyDescent="0.25">
      <c r="B50" s="4" t="s">
        <v>36</v>
      </c>
      <c r="C50" s="6">
        <f>C44/(C44+C45)</f>
        <v>0.9096774193548387</v>
      </c>
      <c r="D50" s="6">
        <f>D44/(D44+D45)</f>
        <v>0.9375</v>
      </c>
      <c r="E50" s="6">
        <f t="shared" si="3"/>
        <v>3.0585106382978733E-2</v>
      </c>
    </row>
    <row r="51" spans="2:5" ht="20.100000000000001" customHeight="1" thickBot="1" x14ac:dyDescent="0.25">
      <c r="B51" s="4" t="s">
        <v>37</v>
      </c>
      <c r="C51" s="6">
        <f>C47/(C46+C47)</f>
        <v>0.97894736842105268</v>
      </c>
      <c r="D51" s="6">
        <f t="shared" ref="D51" si="4">D47/(D46+D47)</f>
        <v>0.95734597156398105</v>
      </c>
      <c r="E51" s="6">
        <f t="shared" si="3"/>
        <v>-2.2065943026040914E-2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158</v>
      </c>
      <c r="D58" s="5">
        <v>128</v>
      </c>
      <c r="E58" s="6">
        <f>IF(C58&gt;0,(D58-C58)/C58,"-")</f>
        <v>-0.189873417721519</v>
      </c>
    </row>
    <row r="59" spans="2:5" ht="20.100000000000001" customHeight="1" thickBot="1" x14ac:dyDescent="0.25">
      <c r="B59" s="4" t="s">
        <v>41</v>
      </c>
      <c r="C59" s="5">
        <v>121</v>
      </c>
      <c r="D59" s="5">
        <v>96</v>
      </c>
      <c r="E59" s="6">
        <f t="shared" ref="E59:E63" si="5">IF(C59&gt;0,(D59-C59)/C59,"-")</f>
        <v>-0.20661157024793389</v>
      </c>
    </row>
    <row r="60" spans="2:5" ht="20.100000000000001" customHeight="1" thickBot="1" x14ac:dyDescent="0.25">
      <c r="B60" s="4" t="s">
        <v>42</v>
      </c>
      <c r="C60" s="5">
        <v>23</v>
      </c>
      <c r="D60" s="5">
        <v>24</v>
      </c>
      <c r="E60" s="6">
        <f t="shared" si="5"/>
        <v>4.3478260869565216E-2</v>
      </c>
    </row>
    <row r="61" spans="2:5" ht="20.100000000000001" customHeight="1" collapsed="1" thickBot="1" x14ac:dyDescent="0.25">
      <c r="B61" s="4" t="s">
        <v>98</v>
      </c>
      <c r="C61" s="6">
        <f>(C59+C60)/C58</f>
        <v>0.91139240506329111</v>
      </c>
      <c r="D61" s="6">
        <f>(D59+D60)/D58</f>
        <v>0.9375</v>
      </c>
      <c r="E61" s="6">
        <f t="shared" si="5"/>
        <v>2.8645833333333363E-2</v>
      </c>
    </row>
    <row r="62" spans="2:5" ht="20.100000000000001" customHeight="1" thickBot="1" x14ac:dyDescent="0.25">
      <c r="B62" s="4" t="s">
        <v>39</v>
      </c>
      <c r="C62" s="6">
        <v>0.90298507462686572</v>
      </c>
      <c r="D62" s="6">
        <v>0.92307692307692313</v>
      </c>
      <c r="E62" s="6">
        <f t="shared" si="5"/>
        <v>2.2250476795931336E-2</v>
      </c>
    </row>
    <row r="63" spans="2:5" ht="20.100000000000001" customHeight="1" thickBot="1" x14ac:dyDescent="0.25">
      <c r="B63" s="4" t="s">
        <v>40</v>
      </c>
      <c r="C63" s="6">
        <v>0.95833333333333337</v>
      </c>
      <c r="D63" s="6">
        <v>1</v>
      </c>
      <c r="E63" s="6">
        <f t="shared" si="5"/>
        <v>4.3478260869565175E-2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922</v>
      </c>
      <c r="D70" s="5">
        <v>868</v>
      </c>
      <c r="E70" s="6">
        <f>IF(C70&gt;0,(D70-C70)/C70,"-")</f>
        <v>-5.8568329718004339E-2</v>
      </c>
    </row>
    <row r="71" spans="2:5" ht="20.100000000000001" customHeight="1" thickBot="1" x14ac:dyDescent="0.25">
      <c r="B71" s="4" t="s">
        <v>45</v>
      </c>
      <c r="C71" s="5">
        <v>257</v>
      </c>
      <c r="D71" s="5">
        <v>288</v>
      </c>
      <c r="E71" s="6">
        <f t="shared" ref="E71:E77" si="6">IF(C71&gt;0,(D71-C71)/C71,"-")</f>
        <v>0.12062256809338522</v>
      </c>
    </row>
    <row r="72" spans="2:5" ht="20.100000000000001" customHeight="1" thickBot="1" x14ac:dyDescent="0.25">
      <c r="B72" s="4" t="s">
        <v>43</v>
      </c>
      <c r="C72" s="5">
        <v>4</v>
      </c>
      <c r="D72" s="5">
        <v>2</v>
      </c>
      <c r="E72" s="6">
        <f t="shared" si="6"/>
        <v>-0.5</v>
      </c>
    </row>
    <row r="73" spans="2:5" ht="20.100000000000001" customHeight="1" thickBot="1" x14ac:dyDescent="0.25">
      <c r="B73" s="4" t="s">
        <v>46</v>
      </c>
      <c r="C73" s="5">
        <v>432</v>
      </c>
      <c r="D73" s="5">
        <v>412</v>
      </c>
      <c r="E73" s="6">
        <f t="shared" si="6"/>
        <v>-4.6296296296296294E-2</v>
      </c>
    </row>
    <row r="74" spans="2:5" ht="20.100000000000001" customHeight="1" thickBot="1" x14ac:dyDescent="0.25">
      <c r="B74" s="4" t="s">
        <v>47</v>
      </c>
      <c r="C74" s="5">
        <v>192</v>
      </c>
      <c r="D74" s="5">
        <v>141</v>
      </c>
      <c r="E74" s="6">
        <f t="shared" si="6"/>
        <v>-0.265625</v>
      </c>
    </row>
    <row r="75" spans="2:5" ht="20.100000000000001" customHeight="1" thickBot="1" x14ac:dyDescent="0.25">
      <c r="B75" s="4" t="s">
        <v>48</v>
      </c>
      <c r="C75" s="5">
        <v>37</v>
      </c>
      <c r="D75" s="5">
        <v>25</v>
      </c>
      <c r="E75" s="6">
        <f t="shared" si="6"/>
        <v>-0.32432432432432434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67</v>
      </c>
      <c r="D90" s="5">
        <v>49</v>
      </c>
      <c r="E90" s="6">
        <f>IF(C90&gt;0,(D90-C90)/C90,"-")</f>
        <v>-0.26865671641791045</v>
      </c>
    </row>
    <row r="91" spans="2:5" ht="29.25" thickBot="1" x14ac:dyDescent="0.25">
      <c r="B91" s="4" t="s">
        <v>52</v>
      </c>
      <c r="C91" s="5">
        <v>56</v>
      </c>
      <c r="D91" s="5">
        <v>38</v>
      </c>
      <c r="E91" s="6">
        <f t="shared" ref="E91:E93" si="7">IF(C91&gt;0,(D91-C91)/C91,"-")</f>
        <v>-0.32142857142857145</v>
      </c>
    </row>
    <row r="92" spans="2:5" ht="29.25" customHeight="1" thickBot="1" x14ac:dyDescent="0.25">
      <c r="B92" s="4" t="s">
        <v>53</v>
      </c>
      <c r="C92" s="5">
        <v>48</v>
      </c>
      <c r="D92" s="5">
        <v>24</v>
      </c>
      <c r="E92" s="6">
        <f t="shared" si="7"/>
        <v>-0.5</v>
      </c>
    </row>
    <row r="93" spans="2:5" ht="29.25" customHeight="1" thickBot="1" x14ac:dyDescent="0.25">
      <c r="B93" s="4" t="s">
        <v>54</v>
      </c>
      <c r="C93" s="6">
        <f>(C90+C91)/(C90+C91+C92)</f>
        <v>0.7192982456140351</v>
      </c>
      <c r="D93" s="6">
        <f>(D90+D91)/(D90+D91+D92)</f>
        <v>0.78378378378378377</v>
      </c>
      <c r="E93" s="6">
        <f t="shared" si="7"/>
        <v>8.9650626235992043E-2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171</v>
      </c>
      <c r="D100" s="5">
        <v>111</v>
      </c>
      <c r="E100" s="6">
        <f>IF(C100&gt;0,(D100-C100)/C100,"-")</f>
        <v>-0.35087719298245612</v>
      </c>
    </row>
    <row r="101" spans="2:5" ht="20.100000000000001" customHeight="1" thickBot="1" x14ac:dyDescent="0.25">
      <c r="B101" s="4" t="s">
        <v>41</v>
      </c>
      <c r="C101" s="5">
        <v>109</v>
      </c>
      <c r="D101" s="5">
        <v>69</v>
      </c>
      <c r="E101" s="6">
        <f t="shared" ref="E101:E105" si="8">IF(C101&gt;0,(D101-C101)/C101,"-")</f>
        <v>-0.3669724770642202</v>
      </c>
    </row>
    <row r="102" spans="2:5" ht="20.100000000000001" customHeight="1" thickBot="1" x14ac:dyDescent="0.25">
      <c r="B102" s="4" t="s">
        <v>42</v>
      </c>
      <c r="C102" s="5">
        <v>14</v>
      </c>
      <c r="D102" s="5">
        <v>18</v>
      </c>
      <c r="E102" s="6">
        <f t="shared" si="8"/>
        <v>0.2857142857142857</v>
      </c>
    </row>
    <row r="103" spans="2:5" ht="20.100000000000001" customHeight="1" thickBot="1" x14ac:dyDescent="0.25">
      <c r="B103" s="4" t="s">
        <v>98</v>
      </c>
      <c r="C103" s="6">
        <f>(C101+C102)/C100</f>
        <v>0.7192982456140351</v>
      </c>
      <c r="D103" s="6">
        <f>(D101+D102)/D100</f>
        <v>0.78378378378378377</v>
      </c>
      <c r="E103" s="6">
        <f t="shared" si="8"/>
        <v>8.9650626235992043E-2</v>
      </c>
    </row>
    <row r="104" spans="2:5" ht="20.100000000000001" customHeight="1" thickBot="1" x14ac:dyDescent="0.25">
      <c r="B104" s="4" t="s">
        <v>39</v>
      </c>
      <c r="C104" s="6">
        <v>0.71241830065359479</v>
      </c>
      <c r="D104" s="6">
        <v>0.76666666666666672</v>
      </c>
      <c r="E104" s="6">
        <f t="shared" si="8"/>
        <v>7.614678899082572E-2</v>
      </c>
    </row>
    <row r="105" spans="2:5" ht="20.100000000000001" customHeight="1" thickBot="1" x14ac:dyDescent="0.25">
      <c r="B105" s="4" t="s">
        <v>40</v>
      </c>
      <c r="C105" s="6">
        <v>0.77777777777777779</v>
      </c>
      <c r="D105" s="6">
        <v>0.8571428571428571</v>
      </c>
      <c r="E105" s="6">
        <f t="shared" si="8"/>
        <v>0.10204081632653053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210</v>
      </c>
      <c r="D112" s="5">
        <v>99</v>
      </c>
      <c r="E112" s="6">
        <f>IF(C112&gt;0,(D112-C112)/C112,"-")</f>
        <v>-0.52857142857142858</v>
      </c>
    </row>
    <row r="113" spans="2:14" ht="15" thickBot="1" x14ac:dyDescent="0.25">
      <c r="B113" s="4" t="s">
        <v>56</v>
      </c>
      <c r="C113" s="5">
        <v>135</v>
      </c>
      <c r="D113" s="5">
        <v>61</v>
      </c>
      <c r="E113" s="6">
        <f t="shared" ref="E113:E114" si="9">IF(C113&gt;0,(D113-C113)/C113,"-")</f>
        <v>-0.54814814814814816</v>
      </c>
    </row>
    <row r="114" spans="2:14" ht="15" thickBot="1" x14ac:dyDescent="0.25">
      <c r="B114" s="4" t="s">
        <v>57</v>
      </c>
      <c r="C114" s="5">
        <v>75</v>
      </c>
      <c r="D114" s="5">
        <v>38</v>
      </c>
      <c r="E114" s="6">
        <f t="shared" si="9"/>
        <v>-0.49333333333333335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4</v>
      </c>
      <c r="D128" s="10">
        <v>0</v>
      </c>
      <c r="E128" s="10">
        <v>1</v>
      </c>
      <c r="F128" s="10">
        <v>5</v>
      </c>
      <c r="G128" s="10">
        <v>3</v>
      </c>
      <c r="H128" s="10">
        <v>0</v>
      </c>
      <c r="I128" s="10">
        <v>0</v>
      </c>
      <c r="J128" s="10">
        <v>3</v>
      </c>
      <c r="K128" s="6">
        <f>IF(C128=0,"-",(G128-C128)/C128)</f>
        <v>-0.25</v>
      </c>
      <c r="L128" s="6" t="str">
        <f t="shared" ref="L128:N133" si="10">IF(D128=0,"-",(H128-D128)/D128)</f>
        <v>-</v>
      </c>
      <c r="M128" s="6">
        <f t="shared" si="10"/>
        <v>-1</v>
      </c>
      <c r="N128" s="6">
        <f t="shared" si="10"/>
        <v>-0.4</v>
      </c>
    </row>
    <row r="129" spans="2:14" ht="15" thickBot="1" x14ac:dyDescent="0.25">
      <c r="B129" s="4" t="s">
        <v>64</v>
      </c>
      <c r="C129" s="10">
        <v>1</v>
      </c>
      <c r="D129" s="10">
        <v>0</v>
      </c>
      <c r="E129" s="10">
        <v>0</v>
      </c>
      <c r="F129" s="10">
        <v>1</v>
      </c>
      <c r="G129" s="10">
        <v>0</v>
      </c>
      <c r="H129" s="10">
        <v>0</v>
      </c>
      <c r="I129" s="10">
        <v>0</v>
      </c>
      <c r="J129" s="10">
        <v>0</v>
      </c>
      <c r="K129" s="6">
        <f t="shared" ref="K129:K133" si="11">IF(C129=0,"-",(G129-C129)/C129)</f>
        <v>-1</v>
      </c>
      <c r="L129" s="6" t="str">
        <f t="shared" si="10"/>
        <v>-</v>
      </c>
      <c r="M129" s="6" t="str">
        <f t="shared" si="10"/>
        <v>-</v>
      </c>
      <c r="N129" s="6">
        <f t="shared" si="10"/>
        <v>-1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5</v>
      </c>
      <c r="D133" s="10">
        <v>0</v>
      </c>
      <c r="E133" s="10">
        <v>1</v>
      </c>
      <c r="F133" s="10">
        <v>6</v>
      </c>
      <c r="G133" s="10">
        <v>3</v>
      </c>
      <c r="H133" s="10">
        <v>0</v>
      </c>
      <c r="I133" s="10">
        <v>0</v>
      </c>
      <c r="J133" s="10">
        <v>3</v>
      </c>
      <c r="K133" s="6">
        <f t="shared" si="11"/>
        <v>-0.4</v>
      </c>
      <c r="L133" s="6" t="str">
        <f t="shared" si="10"/>
        <v>-</v>
      </c>
      <c r="M133" s="6">
        <f t="shared" si="10"/>
        <v>-1</v>
      </c>
      <c r="N133" s="6">
        <f t="shared" si="10"/>
        <v>-0.5</v>
      </c>
    </row>
    <row r="134" spans="2:14" ht="15" thickBot="1" x14ac:dyDescent="0.25">
      <c r="B134" s="4" t="s">
        <v>36</v>
      </c>
      <c r="C134" s="6">
        <f>IF(C128=0,"-",C128/(C128+C129))</f>
        <v>0.8</v>
      </c>
      <c r="D134" s="6" t="str">
        <f>IF(D128=0,"-",D128/(D128+D129))</f>
        <v>-</v>
      </c>
      <c r="E134" s="6">
        <f t="shared" ref="E134:J134" si="12">IF(E128=0,"-",E128/(E128+E129))</f>
        <v>1</v>
      </c>
      <c r="F134" s="6">
        <f t="shared" si="12"/>
        <v>0.83333333333333337</v>
      </c>
      <c r="G134" s="6">
        <f t="shared" si="12"/>
        <v>1</v>
      </c>
      <c r="H134" s="6" t="str">
        <f t="shared" si="12"/>
        <v>-</v>
      </c>
      <c r="I134" s="6" t="str">
        <f t="shared" si="12"/>
        <v>-</v>
      </c>
      <c r="J134" s="6">
        <f t="shared" si="12"/>
        <v>1</v>
      </c>
      <c r="K134" s="6">
        <f>IF(OR(C134="-",G134="-"),"-",(G134-C134)/C134)</f>
        <v>0.24999999999999994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0.19999999999999996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2</v>
      </c>
      <c r="J143" s="10">
        <v>2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 t="str">
        <f t="shared" si="15"/>
        <v>-</v>
      </c>
      <c r="N143" s="6" t="str">
        <f t="shared" si="15"/>
        <v>-</v>
      </c>
    </row>
    <row r="144" spans="2:14" ht="15" thickBot="1" x14ac:dyDescent="0.25">
      <c r="B144" s="4" t="s">
        <v>72</v>
      </c>
      <c r="C144" s="10">
        <v>1</v>
      </c>
      <c r="D144" s="10">
        <v>0</v>
      </c>
      <c r="E144" s="10">
        <v>1</v>
      </c>
      <c r="F144" s="10">
        <v>2</v>
      </c>
      <c r="G144" s="10">
        <v>3</v>
      </c>
      <c r="H144" s="10">
        <v>0</v>
      </c>
      <c r="I144" s="10">
        <v>1</v>
      </c>
      <c r="J144" s="10">
        <v>4</v>
      </c>
      <c r="K144" s="6">
        <f t="shared" ref="K144:K147" si="16">IF(C144=0,"-",(G144-C144)/C144)</f>
        <v>2</v>
      </c>
      <c r="L144" s="6" t="str">
        <f t="shared" si="15"/>
        <v>-</v>
      </c>
      <c r="M144" s="6">
        <f t="shared" si="15"/>
        <v>0</v>
      </c>
      <c r="N144" s="6">
        <f t="shared" si="15"/>
        <v>1</v>
      </c>
    </row>
    <row r="145" spans="2:14" ht="15" thickBot="1" x14ac:dyDescent="0.25">
      <c r="B145" s="4" t="s">
        <v>73</v>
      </c>
      <c r="C145" s="10">
        <v>47</v>
      </c>
      <c r="D145" s="10">
        <v>0</v>
      </c>
      <c r="E145" s="10">
        <v>6</v>
      </c>
      <c r="F145" s="10">
        <v>53</v>
      </c>
      <c r="G145" s="10">
        <v>21</v>
      </c>
      <c r="H145" s="10">
        <v>0</v>
      </c>
      <c r="I145" s="10">
        <v>2</v>
      </c>
      <c r="J145" s="10">
        <v>23</v>
      </c>
      <c r="K145" s="6">
        <f t="shared" si="16"/>
        <v>-0.55319148936170215</v>
      </c>
      <c r="L145" s="6" t="str">
        <f t="shared" si="15"/>
        <v>-</v>
      </c>
      <c r="M145" s="6">
        <f t="shared" si="15"/>
        <v>-0.66666666666666663</v>
      </c>
      <c r="N145" s="6">
        <f t="shared" si="15"/>
        <v>-0.56603773584905659</v>
      </c>
    </row>
    <row r="146" spans="2:14" ht="15" thickBot="1" x14ac:dyDescent="0.25">
      <c r="B146" s="4" t="s">
        <v>74</v>
      </c>
      <c r="C146" s="10">
        <v>2</v>
      </c>
      <c r="D146" s="10">
        <v>0</v>
      </c>
      <c r="E146" s="10">
        <v>0</v>
      </c>
      <c r="F146" s="10">
        <v>2</v>
      </c>
      <c r="G146" s="10">
        <v>5</v>
      </c>
      <c r="H146" s="10">
        <v>0</v>
      </c>
      <c r="I146" s="10">
        <v>0</v>
      </c>
      <c r="J146" s="10">
        <v>5</v>
      </c>
      <c r="K146" s="6">
        <f t="shared" si="16"/>
        <v>1.5</v>
      </c>
      <c r="L146" s="6" t="str">
        <f t="shared" si="15"/>
        <v>-</v>
      </c>
      <c r="M146" s="6" t="str">
        <f t="shared" si="15"/>
        <v>-</v>
      </c>
      <c r="N146" s="6">
        <f t="shared" si="15"/>
        <v>1.5</v>
      </c>
    </row>
    <row r="147" spans="2:14" ht="15" thickBot="1" x14ac:dyDescent="0.25">
      <c r="B147" s="4" t="s">
        <v>75</v>
      </c>
      <c r="C147" s="10">
        <v>1</v>
      </c>
      <c r="D147" s="10">
        <v>0</v>
      </c>
      <c r="E147" s="10">
        <v>0</v>
      </c>
      <c r="F147" s="10">
        <v>1</v>
      </c>
      <c r="G147" s="10">
        <v>0</v>
      </c>
      <c r="H147" s="10">
        <v>0</v>
      </c>
      <c r="I147" s="10">
        <v>0</v>
      </c>
      <c r="J147" s="10">
        <v>0</v>
      </c>
      <c r="K147" s="6">
        <f t="shared" si="16"/>
        <v>-1</v>
      </c>
      <c r="L147" s="6" t="str">
        <f t="shared" si="15"/>
        <v>-</v>
      </c>
      <c r="M147" s="6" t="str">
        <f t="shared" si="15"/>
        <v>-</v>
      </c>
      <c r="N147" s="6">
        <f t="shared" si="15"/>
        <v>-1</v>
      </c>
    </row>
    <row r="148" spans="2:14" ht="15" thickBot="1" x14ac:dyDescent="0.25">
      <c r="B148" s="7" t="s">
        <v>68</v>
      </c>
      <c r="C148" s="10">
        <v>51</v>
      </c>
      <c r="D148" s="10">
        <v>0</v>
      </c>
      <c r="E148" s="10">
        <v>7</v>
      </c>
      <c r="F148" s="10">
        <v>58</v>
      </c>
      <c r="G148" s="10">
        <v>29</v>
      </c>
      <c r="H148" s="10">
        <v>0</v>
      </c>
      <c r="I148" s="10">
        <v>5</v>
      </c>
      <c r="J148" s="10">
        <v>34</v>
      </c>
      <c r="K148" s="6">
        <f t="shared" ref="K148" si="17">IF(C148=0,"-",(G148-C148)/C148)</f>
        <v>-0.43137254901960786</v>
      </c>
      <c r="L148" s="6" t="str">
        <f t="shared" ref="L148" si="18">IF(D148=0,"-",(H148-D148)/D148)</f>
        <v>-</v>
      </c>
      <c r="M148" s="6">
        <f t="shared" ref="M148" si="19">IF(E148=0,"-",(I148-E148)/E148)</f>
        <v>-0.2857142857142857</v>
      </c>
      <c r="N148" s="6">
        <f t="shared" ref="N148" si="20">IF(F148=0,"-",(J148-F148)/F148)</f>
        <v>-0.41379310344827586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 t="str">
        <f t="shared" si="21"/>
        <v>-</v>
      </c>
      <c r="F149" s="6" t="str">
        <f t="shared" si="21"/>
        <v>-</v>
      </c>
      <c r="G149" s="6" t="str">
        <f t="shared" si="21"/>
        <v>-</v>
      </c>
      <c r="H149" s="6" t="str">
        <f t="shared" si="21"/>
        <v>-</v>
      </c>
      <c r="I149" s="6">
        <f t="shared" si="21"/>
        <v>0.5</v>
      </c>
      <c r="J149" s="6">
        <f t="shared" si="21"/>
        <v>0.08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>
        <f t="shared" si="21"/>
        <v>0.33333333333333331</v>
      </c>
      <c r="D150" s="6" t="str">
        <f t="shared" si="21"/>
        <v>-</v>
      </c>
      <c r="E150" s="6">
        <f t="shared" si="21"/>
        <v>1</v>
      </c>
      <c r="F150" s="6">
        <f t="shared" si="21"/>
        <v>0.5</v>
      </c>
      <c r="G150" s="6">
        <f t="shared" si="21"/>
        <v>0.375</v>
      </c>
      <c r="H150" s="6" t="str">
        <f t="shared" si="21"/>
        <v>-</v>
      </c>
      <c r="I150" s="6">
        <f t="shared" si="21"/>
        <v>1</v>
      </c>
      <c r="J150" s="6">
        <f t="shared" si="21"/>
        <v>0.44444444444444442</v>
      </c>
      <c r="K150" s="6">
        <f>IF(OR(C150="-",G150="-"),"-",(G150-C150)/C150)</f>
        <v>0.12500000000000006</v>
      </c>
      <c r="L150" s="6" t="str">
        <f t="shared" si="22"/>
        <v>-</v>
      </c>
      <c r="M150" s="6">
        <f t="shared" si="22"/>
        <v>0</v>
      </c>
      <c r="N150" s="6">
        <f t="shared" si="22"/>
        <v>-0.11111111111111116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42</v>
      </c>
      <c r="D157" s="19">
        <v>25</v>
      </c>
      <c r="E157" s="18">
        <f>IF(C157=0,"-",(D157-C157)/C157)</f>
        <v>-0.40476190476190477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8</v>
      </c>
      <c r="D158" s="19">
        <v>4</v>
      </c>
      <c r="E158" s="18">
        <f t="shared" ref="E158:E159" si="23">IF(C158=0,"-",(D158-C158)/C158)</f>
        <v>-0.5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</v>
      </c>
      <c r="D159" s="19">
        <v>0</v>
      </c>
      <c r="E159" s="18">
        <f t="shared" si="23"/>
        <v>-1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0.82352941176470584</v>
      </c>
      <c r="D160" s="18">
        <f>IF(D157=0,"-",D157/(D157+D158+D159))</f>
        <v>0.86206896551724133</v>
      </c>
      <c r="E160" s="18">
        <f>IF(OR(C160="-",D160="-"),"-",(D160-C160)/C160)</f>
        <v>4.6798029556650231E-2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6</v>
      </c>
      <c r="D166" s="5">
        <v>3</v>
      </c>
      <c r="E166" s="6">
        <f t="shared" ref="E166:E168" si="24">IF(C166=0,"-",(D166-C166)/C166)</f>
        <v>-0.5</v>
      </c>
    </row>
    <row r="167" spans="2:14" ht="20.100000000000001" customHeight="1" thickBot="1" x14ac:dyDescent="0.25">
      <c r="B167" s="4" t="s">
        <v>41</v>
      </c>
      <c r="C167" s="5">
        <v>4</v>
      </c>
      <c r="D167" s="5">
        <v>3</v>
      </c>
      <c r="E167" s="6">
        <f t="shared" si="24"/>
        <v>-0.25</v>
      </c>
    </row>
    <row r="168" spans="2:14" ht="20.100000000000001" customHeight="1" thickBot="1" x14ac:dyDescent="0.25">
      <c r="B168" s="4" t="s">
        <v>42</v>
      </c>
      <c r="C168" s="5">
        <v>1</v>
      </c>
      <c r="D168" s="5">
        <v>0</v>
      </c>
      <c r="E168" s="6">
        <f t="shared" si="24"/>
        <v>-1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0.83333333333333337</v>
      </c>
      <c r="D169" s="6">
        <f>IF(D166=0,"-",(D167+D168)/D166)</f>
        <v>1</v>
      </c>
      <c r="E169" s="6">
        <f t="shared" ref="E169:E171" si="25">IF(OR(C169="-",D169="-"),"-",(D169-C169)/C169)</f>
        <v>0.19999999999999996</v>
      </c>
    </row>
    <row r="170" spans="2:14" ht="20.100000000000001" customHeight="1" thickBot="1" x14ac:dyDescent="0.25">
      <c r="B170" s="4" t="s">
        <v>39</v>
      </c>
      <c r="C170" s="6">
        <v>0.8</v>
      </c>
      <c r="D170" s="6">
        <v>1</v>
      </c>
      <c r="E170" s="6">
        <f t="shared" si="25"/>
        <v>0.24999999999999994</v>
      </c>
    </row>
    <row r="171" spans="2:14" ht="20.100000000000001" customHeight="1" thickBot="1" x14ac:dyDescent="0.25">
      <c r="B171" s="4" t="s">
        <v>40</v>
      </c>
      <c r="C171" s="6">
        <v>1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10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10" ht="15" thickBot="1" x14ac:dyDescent="0.25">
      <c r="B178" s="15" t="s">
        <v>81</v>
      </c>
      <c r="C178" s="5">
        <v>2</v>
      </c>
      <c r="D178" s="5">
        <v>3</v>
      </c>
      <c r="E178" s="6">
        <f>IF(C178=0,"-",(D178-C178)/C178)</f>
        <v>0.5</v>
      </c>
      <c r="H178" s="13"/>
    </row>
    <row r="179" spans="2:10" ht="15" thickBot="1" x14ac:dyDescent="0.25">
      <c r="B179" s="4" t="s">
        <v>43</v>
      </c>
      <c r="C179" s="5">
        <v>2</v>
      </c>
      <c r="D179" s="5">
        <v>2</v>
      </c>
      <c r="E179" s="6">
        <f t="shared" ref="E179:E185" si="26">IF(C179=0,"-",(D179-C179)/C179)</f>
        <v>0</v>
      </c>
      <c r="H179" s="13"/>
    </row>
    <row r="180" spans="2:10" ht="15" thickBot="1" x14ac:dyDescent="0.25">
      <c r="B180" s="4" t="s">
        <v>47</v>
      </c>
      <c r="C180" s="5">
        <v>0</v>
      </c>
      <c r="D180" s="5">
        <v>1</v>
      </c>
      <c r="E180" s="6" t="str">
        <f t="shared" si="26"/>
        <v>-</v>
      </c>
      <c r="H180" s="13"/>
    </row>
    <row r="181" spans="2:10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10" ht="15" thickBot="1" x14ac:dyDescent="0.25">
      <c r="B182" s="15" t="s">
        <v>79</v>
      </c>
      <c r="C182" s="5">
        <v>62</v>
      </c>
      <c r="D182" s="5">
        <v>36</v>
      </c>
      <c r="E182" s="6">
        <f t="shared" si="26"/>
        <v>-0.41935483870967744</v>
      </c>
      <c r="H182" s="13"/>
    </row>
    <row r="183" spans="2:10" ht="15" thickBot="1" x14ac:dyDescent="0.25">
      <c r="B183" s="4" t="s">
        <v>47</v>
      </c>
      <c r="C183" s="5">
        <v>55</v>
      </c>
      <c r="D183" s="5">
        <v>31</v>
      </c>
      <c r="E183" s="6">
        <f t="shared" si="26"/>
        <v>-0.43636363636363634</v>
      </c>
      <c r="H183" s="13"/>
    </row>
    <row r="184" spans="2:10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10" ht="15" thickBot="1" x14ac:dyDescent="0.25">
      <c r="B185" s="4" t="s">
        <v>80</v>
      </c>
      <c r="C185" s="5">
        <v>7</v>
      </c>
      <c r="D185" s="5">
        <v>5</v>
      </c>
      <c r="E185" s="6">
        <f t="shared" si="26"/>
        <v>-0.2857142857142857</v>
      </c>
      <c r="H185" s="13"/>
    </row>
    <row r="186" spans="2:10" x14ac:dyDescent="0.2">
      <c r="B186" s="22"/>
      <c r="C186" s="22"/>
      <c r="D186" s="22"/>
      <c r="E186" s="22"/>
      <c r="F186" s="22"/>
      <c r="G186" s="22"/>
      <c r="H186" s="22"/>
      <c r="I186" s="22"/>
      <c r="J186" s="22"/>
    </row>
    <row r="187" spans="2:10" x14ac:dyDescent="0.2">
      <c r="B187" s="22"/>
      <c r="C187" s="22"/>
      <c r="D187" s="22"/>
      <c r="E187" s="22"/>
      <c r="F187" s="22"/>
      <c r="G187" s="22"/>
      <c r="H187" s="22"/>
      <c r="I187" s="22"/>
      <c r="J187" s="22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1</v>
      </c>
      <c r="D197" s="5">
        <v>2</v>
      </c>
      <c r="E197" s="6">
        <f t="shared" ref="E197:E200" si="27">IF(C197=0,"-",(D197-C197)/C197)</f>
        <v>1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1</v>
      </c>
      <c r="D199" s="5">
        <v>2</v>
      </c>
      <c r="E199" s="6">
        <f t="shared" si="27"/>
        <v>1</v>
      </c>
    </row>
    <row r="200" spans="2:5" ht="15" thickBot="1" x14ac:dyDescent="0.25">
      <c r="B200" s="4" t="s">
        <v>85</v>
      </c>
      <c r="C200" s="5">
        <v>1</v>
      </c>
      <c r="D200" s="5">
        <v>2</v>
      </c>
      <c r="E200" s="6">
        <f t="shared" si="27"/>
        <v>1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</v>
      </c>
      <c r="D208" s="5">
        <v>2</v>
      </c>
      <c r="E208" s="6">
        <f t="shared" si="28"/>
        <v>1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2</v>
      </c>
      <c r="E209" s="6">
        <f t="shared" si="28"/>
        <v>1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1</v>
      </c>
      <c r="D221" s="5">
        <v>3</v>
      </c>
      <c r="E221" s="6">
        <f t="shared" ref="E221:E223" si="30">IF(C221=0,"-",(D221-C221)/C221)</f>
        <v>2</v>
      </c>
    </row>
    <row r="222" spans="2:5" ht="15" thickBot="1" x14ac:dyDescent="0.25">
      <c r="B222" s="16" t="s">
        <v>92</v>
      </c>
      <c r="C222" s="5">
        <v>1</v>
      </c>
      <c r="D222" s="5">
        <v>2</v>
      </c>
      <c r="E222" s="6">
        <f t="shared" si="30"/>
        <v>1</v>
      </c>
    </row>
    <row r="223" spans="2:5" ht="15" thickBot="1" x14ac:dyDescent="0.25">
      <c r="B223" s="16" t="s">
        <v>93</v>
      </c>
      <c r="C223" s="5">
        <v>0</v>
      </c>
      <c r="D223" s="5">
        <v>2</v>
      </c>
      <c r="E223" s="6" t="str">
        <f t="shared" si="30"/>
        <v>-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2º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1752</v>
      </c>
      <c r="D14" s="5">
        <v>2012</v>
      </c>
      <c r="E14" s="6">
        <f>IF(C14&gt;0,(D14-C14)/C14)</f>
        <v>0.14840182648401826</v>
      </c>
    </row>
    <row r="15" spans="1:5" ht="20.100000000000001" customHeight="1" thickBot="1" x14ac:dyDescent="0.25">
      <c r="B15" s="4" t="s">
        <v>17</v>
      </c>
      <c r="C15" s="5">
        <v>1631</v>
      </c>
      <c r="D15" s="5">
        <v>1902</v>
      </c>
      <c r="E15" s="6">
        <f t="shared" ref="E15:E25" si="0">IF(C15&gt;0,(D15-C15)/C15)</f>
        <v>0.16615573267933784</v>
      </c>
    </row>
    <row r="16" spans="1:5" ht="20.100000000000001" customHeight="1" thickBot="1" x14ac:dyDescent="0.25">
      <c r="B16" s="4" t="s">
        <v>18</v>
      </c>
      <c r="C16" s="5">
        <v>920</v>
      </c>
      <c r="D16" s="5">
        <v>1026</v>
      </c>
      <c r="E16" s="6">
        <f t="shared" si="0"/>
        <v>0.11521739130434783</v>
      </c>
    </row>
    <row r="17" spans="2:5" ht="20.100000000000001" customHeight="1" thickBot="1" x14ac:dyDescent="0.25">
      <c r="B17" s="4" t="s">
        <v>19</v>
      </c>
      <c r="C17" s="5">
        <v>711</v>
      </c>
      <c r="D17" s="5">
        <v>876</v>
      </c>
      <c r="E17" s="6">
        <f t="shared" si="0"/>
        <v>0.2320675105485232</v>
      </c>
    </row>
    <row r="18" spans="2:5" ht="20.100000000000001" customHeight="1" thickBot="1" x14ac:dyDescent="0.25">
      <c r="B18" s="4" t="s">
        <v>100</v>
      </c>
      <c r="C18" s="5">
        <v>0</v>
      </c>
      <c r="D18" s="5">
        <v>2</v>
      </c>
      <c r="E18" s="6" t="str">
        <f>IF(C18=0,"-",(D18-C18)/C18)</f>
        <v>-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0.43592887798896385</v>
      </c>
      <c r="D20" s="6">
        <f>D17/D15</f>
        <v>0.4605678233438486</v>
      </c>
      <c r="E20" s="6">
        <f t="shared" si="0"/>
        <v>5.6520562410431838E-2</v>
      </c>
    </row>
    <row r="21" spans="2:5" ht="30" customHeight="1" thickBot="1" x14ac:dyDescent="0.25">
      <c r="B21" s="4" t="s">
        <v>23</v>
      </c>
      <c r="C21" s="5">
        <v>292</v>
      </c>
      <c r="D21" s="5">
        <v>415</v>
      </c>
      <c r="E21" s="6">
        <f t="shared" si="0"/>
        <v>0.42123287671232879</v>
      </c>
    </row>
    <row r="22" spans="2:5" ht="20.100000000000001" customHeight="1" thickBot="1" x14ac:dyDescent="0.25">
      <c r="B22" s="4" t="s">
        <v>24</v>
      </c>
      <c r="C22" s="5">
        <v>175</v>
      </c>
      <c r="D22" s="5">
        <v>216</v>
      </c>
      <c r="E22" s="6">
        <f t="shared" si="0"/>
        <v>0.23428571428571429</v>
      </c>
    </row>
    <row r="23" spans="2:5" ht="20.100000000000001" customHeight="1" thickBot="1" x14ac:dyDescent="0.25">
      <c r="B23" s="4" t="s">
        <v>25</v>
      </c>
      <c r="C23" s="5">
        <v>117</v>
      </c>
      <c r="D23" s="5">
        <v>199</v>
      </c>
      <c r="E23" s="6">
        <f t="shared" si="0"/>
        <v>0.70085470085470081</v>
      </c>
    </row>
    <row r="24" spans="2:5" ht="20.100000000000001" customHeight="1" thickBot="1" x14ac:dyDescent="0.25">
      <c r="B24" s="4" t="s">
        <v>21</v>
      </c>
      <c r="C24" s="6">
        <f>C23/C21</f>
        <v>0.40068493150684931</v>
      </c>
      <c r="D24" s="6">
        <f t="shared" ref="D24" si="1">D23/D21</f>
        <v>0.4795180722891566</v>
      </c>
      <c r="E24" s="6">
        <f t="shared" si="0"/>
        <v>0.19674595819174129</v>
      </c>
    </row>
    <row r="25" spans="2:5" ht="20.100000000000001" customHeight="1" thickBot="1" x14ac:dyDescent="0.25">
      <c r="B25" s="7" t="s">
        <v>26</v>
      </c>
      <c r="C25" s="6">
        <v>0.27599020581660783</v>
      </c>
      <c r="D25" s="6">
        <v>0.31398003535989671</v>
      </c>
      <c r="E25" s="6">
        <f t="shared" si="0"/>
        <v>0.13764919458240729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359</v>
      </c>
      <c r="D34" s="5">
        <v>381</v>
      </c>
      <c r="E34" s="6">
        <f>IF(C34&gt;0,(D34-C34)/C34,"-")</f>
        <v>6.1281337047353758E-2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297</v>
      </c>
      <c r="D36" s="5">
        <v>319</v>
      </c>
      <c r="E36" s="6">
        <f t="shared" si="2"/>
        <v>7.407407407407407E-2</v>
      </c>
    </row>
    <row r="37" spans="2:5" ht="20.100000000000001" customHeight="1" thickBot="1" x14ac:dyDescent="0.25">
      <c r="B37" s="4" t="s">
        <v>30</v>
      </c>
      <c r="C37" s="5">
        <v>63</v>
      </c>
      <c r="D37" s="5">
        <v>62</v>
      </c>
      <c r="E37" s="6">
        <f t="shared" si="2"/>
        <v>-1.5873015873015872E-2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235</v>
      </c>
      <c r="D44" s="5">
        <v>271</v>
      </c>
      <c r="E44" s="6">
        <f>IF(C44&gt;0,(D44-C44)/C44,"-")</f>
        <v>0.15319148936170213</v>
      </c>
    </row>
    <row r="45" spans="2:5" ht="20.100000000000001" customHeight="1" thickBot="1" x14ac:dyDescent="0.25">
      <c r="B45" s="4" t="s">
        <v>34</v>
      </c>
      <c r="C45" s="5">
        <v>8</v>
      </c>
      <c r="D45" s="5">
        <v>20</v>
      </c>
      <c r="E45" s="6">
        <f t="shared" ref="E45:E51" si="3">IF(C45&gt;0,(D45-C45)/C45,"-")</f>
        <v>1.5</v>
      </c>
    </row>
    <row r="46" spans="2:5" ht="20.100000000000001" customHeight="1" thickBot="1" x14ac:dyDescent="0.25">
      <c r="B46" s="4" t="s">
        <v>31</v>
      </c>
      <c r="C46" s="5">
        <v>23</v>
      </c>
      <c r="D46" s="5">
        <v>26</v>
      </c>
      <c r="E46" s="6">
        <f t="shared" si="3"/>
        <v>0.13043478260869565</v>
      </c>
    </row>
    <row r="47" spans="2:5" ht="20.100000000000001" customHeight="1" thickBot="1" x14ac:dyDescent="0.25">
      <c r="B47" s="4" t="s">
        <v>32</v>
      </c>
      <c r="C47" s="5">
        <v>705</v>
      </c>
      <c r="D47" s="5">
        <v>763</v>
      </c>
      <c r="E47" s="6">
        <f t="shared" si="3"/>
        <v>8.2269503546099285E-2</v>
      </c>
    </row>
    <row r="48" spans="2:5" ht="20.100000000000001" customHeight="1" thickBot="1" x14ac:dyDescent="0.25">
      <c r="B48" s="4" t="s">
        <v>35</v>
      </c>
      <c r="C48" s="5">
        <v>292</v>
      </c>
      <c r="D48" s="5">
        <v>238</v>
      </c>
      <c r="E48" s="6">
        <f t="shared" si="3"/>
        <v>-0.18493150684931506</v>
      </c>
    </row>
    <row r="49" spans="2:5" ht="20.100000000000001" customHeight="1" thickBot="1" x14ac:dyDescent="0.25">
      <c r="B49" s="4" t="s">
        <v>67</v>
      </c>
      <c r="C49" s="5">
        <v>263</v>
      </c>
      <c r="D49" s="5">
        <v>442</v>
      </c>
      <c r="E49" s="6">
        <f t="shared" si="3"/>
        <v>0.68060836501901145</v>
      </c>
    </row>
    <row r="50" spans="2:5" ht="20.100000000000001" customHeight="1" collapsed="1" thickBot="1" x14ac:dyDescent="0.25">
      <c r="B50" s="4" t="s">
        <v>36</v>
      </c>
      <c r="C50" s="6">
        <f>C44/(C44+C45)</f>
        <v>0.96707818930041156</v>
      </c>
      <c r="D50" s="6">
        <f>D44/(D44+D45)</f>
        <v>0.93127147766323026</v>
      </c>
      <c r="E50" s="6">
        <f t="shared" si="3"/>
        <v>-3.7025663522702361E-2</v>
      </c>
    </row>
    <row r="51" spans="2:5" ht="20.100000000000001" customHeight="1" thickBot="1" x14ac:dyDescent="0.25">
      <c r="B51" s="4" t="s">
        <v>37</v>
      </c>
      <c r="C51" s="6">
        <f>C47/(C46+C47)</f>
        <v>0.96840659340659341</v>
      </c>
      <c r="D51" s="6">
        <f t="shared" ref="D51" si="4">D47/(D46+D47)</f>
        <v>0.96704689480354877</v>
      </c>
      <c r="E51" s="6">
        <f t="shared" si="3"/>
        <v>-1.4040575645624027E-3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243</v>
      </c>
      <c r="D58" s="5">
        <v>291</v>
      </c>
      <c r="E58" s="6">
        <f>IF(C58&gt;0,(D58-C58)/C58,"-")</f>
        <v>0.19753086419753085</v>
      </c>
    </row>
    <row r="59" spans="2:5" ht="20.100000000000001" customHeight="1" thickBot="1" x14ac:dyDescent="0.25">
      <c r="B59" s="4" t="s">
        <v>41</v>
      </c>
      <c r="C59" s="5">
        <v>139</v>
      </c>
      <c r="D59" s="5">
        <v>141</v>
      </c>
      <c r="E59" s="6">
        <f t="shared" ref="E59:E63" si="5">IF(C59&gt;0,(D59-C59)/C59,"-")</f>
        <v>1.4388489208633094E-2</v>
      </c>
    </row>
    <row r="60" spans="2:5" ht="20.100000000000001" customHeight="1" thickBot="1" x14ac:dyDescent="0.25">
      <c r="B60" s="4" t="s">
        <v>42</v>
      </c>
      <c r="C60" s="5">
        <v>96</v>
      </c>
      <c r="D60" s="5">
        <v>130</v>
      </c>
      <c r="E60" s="6">
        <f t="shared" si="5"/>
        <v>0.35416666666666669</v>
      </c>
    </row>
    <row r="61" spans="2:5" ht="20.100000000000001" customHeight="1" collapsed="1" thickBot="1" x14ac:dyDescent="0.25">
      <c r="B61" s="4" t="s">
        <v>98</v>
      </c>
      <c r="C61" s="6">
        <f>(C59+C60)/C58</f>
        <v>0.96707818930041156</v>
      </c>
      <c r="D61" s="6">
        <f>(D59+D60)/D58</f>
        <v>0.93127147766323026</v>
      </c>
      <c r="E61" s="6">
        <f t="shared" si="5"/>
        <v>-3.7025663522702361E-2</v>
      </c>
    </row>
    <row r="62" spans="2:5" ht="20.100000000000001" customHeight="1" thickBot="1" x14ac:dyDescent="0.25">
      <c r="B62" s="4" t="s">
        <v>39</v>
      </c>
      <c r="C62" s="6">
        <v>0.95862068965517244</v>
      </c>
      <c r="D62" s="6">
        <v>0.91558441558441561</v>
      </c>
      <c r="E62" s="6">
        <f t="shared" si="5"/>
        <v>-4.489395496589741E-2</v>
      </c>
    </row>
    <row r="63" spans="2:5" ht="20.100000000000001" customHeight="1" thickBot="1" x14ac:dyDescent="0.25">
      <c r="B63" s="4" t="s">
        <v>40</v>
      </c>
      <c r="C63" s="6">
        <v>0.97959183673469385</v>
      </c>
      <c r="D63" s="6">
        <v>0.94890510948905105</v>
      </c>
      <c r="E63" s="6">
        <f t="shared" si="5"/>
        <v>-3.1326034063260365E-2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1759</v>
      </c>
      <c r="D70" s="5">
        <v>1648</v>
      </c>
      <c r="E70" s="6">
        <f>IF(C70&gt;0,(D70-C70)/C70,"-")</f>
        <v>-6.3104036384309267E-2</v>
      </c>
    </row>
    <row r="71" spans="2:5" ht="20.100000000000001" customHeight="1" thickBot="1" x14ac:dyDescent="0.25">
      <c r="B71" s="4" t="s">
        <v>45</v>
      </c>
      <c r="C71" s="5">
        <v>630</v>
      </c>
      <c r="D71" s="5">
        <v>701</v>
      </c>
      <c r="E71" s="6">
        <f t="shared" ref="E71:E77" si="6">IF(C71&gt;0,(D71-C71)/C71,"-")</f>
        <v>0.1126984126984127</v>
      </c>
    </row>
    <row r="72" spans="2:5" ht="20.100000000000001" customHeight="1" thickBot="1" x14ac:dyDescent="0.25">
      <c r="B72" s="4" t="s">
        <v>43</v>
      </c>
      <c r="C72" s="5">
        <v>2</v>
      </c>
      <c r="D72" s="5">
        <v>2</v>
      </c>
      <c r="E72" s="6">
        <f t="shared" si="6"/>
        <v>0</v>
      </c>
    </row>
    <row r="73" spans="2:5" ht="20.100000000000001" customHeight="1" thickBot="1" x14ac:dyDescent="0.25">
      <c r="B73" s="4" t="s">
        <v>46</v>
      </c>
      <c r="C73" s="5">
        <v>831</v>
      </c>
      <c r="D73" s="5">
        <v>643</v>
      </c>
      <c r="E73" s="6">
        <f t="shared" si="6"/>
        <v>-0.22623345367027678</v>
      </c>
    </row>
    <row r="74" spans="2:5" ht="20.100000000000001" customHeight="1" thickBot="1" x14ac:dyDescent="0.25">
      <c r="B74" s="4" t="s">
        <v>47</v>
      </c>
      <c r="C74" s="5">
        <v>227</v>
      </c>
      <c r="D74" s="5">
        <v>243</v>
      </c>
      <c r="E74" s="6">
        <f t="shared" si="6"/>
        <v>7.0484581497797363E-2</v>
      </c>
    </row>
    <row r="75" spans="2:5" ht="20.100000000000001" customHeight="1" thickBot="1" x14ac:dyDescent="0.25">
      <c r="B75" s="4" t="s">
        <v>48</v>
      </c>
      <c r="C75" s="5">
        <v>69</v>
      </c>
      <c r="D75" s="5">
        <v>59</v>
      </c>
      <c r="E75" s="6">
        <f t="shared" si="6"/>
        <v>-0.14492753623188406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160</v>
      </c>
      <c r="D90" s="5">
        <v>148</v>
      </c>
      <c r="E90" s="6">
        <f>IF(C90&gt;0,(D90-C90)/C90,"-")</f>
        <v>-7.4999999999999997E-2</v>
      </c>
    </row>
    <row r="91" spans="2:5" ht="29.25" thickBot="1" x14ac:dyDescent="0.25">
      <c r="B91" s="4" t="s">
        <v>52</v>
      </c>
      <c r="C91" s="5">
        <v>46</v>
      </c>
      <c r="D91" s="5">
        <v>63</v>
      </c>
      <c r="E91" s="6">
        <f t="shared" ref="E91:E93" si="7">IF(C91&gt;0,(D91-C91)/C91,"-")</f>
        <v>0.36956521739130432</v>
      </c>
    </row>
    <row r="92" spans="2:5" ht="29.25" customHeight="1" thickBot="1" x14ac:dyDescent="0.25">
      <c r="B92" s="4" t="s">
        <v>53</v>
      </c>
      <c r="C92" s="5">
        <v>66</v>
      </c>
      <c r="D92" s="5">
        <v>57</v>
      </c>
      <c r="E92" s="6">
        <f t="shared" si="7"/>
        <v>-0.13636363636363635</v>
      </c>
    </row>
    <row r="93" spans="2:5" ht="29.25" customHeight="1" thickBot="1" x14ac:dyDescent="0.25">
      <c r="B93" s="4" t="s">
        <v>54</v>
      </c>
      <c r="C93" s="6">
        <f>(C90+C91)/(C90+C91+C92)</f>
        <v>0.75735294117647056</v>
      </c>
      <c r="D93" s="6">
        <f>(D90+D91)/(D90+D91+D92)</f>
        <v>0.78731343283582089</v>
      </c>
      <c r="E93" s="6">
        <f t="shared" si="7"/>
        <v>3.955948413273442E-2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272</v>
      </c>
      <c r="D100" s="5">
        <v>268</v>
      </c>
      <c r="E100" s="6">
        <f>IF(C100&gt;0,(D100-C100)/C100,"-")</f>
        <v>-1.4705882352941176E-2</v>
      </c>
    </row>
    <row r="101" spans="2:5" ht="20.100000000000001" customHeight="1" thickBot="1" x14ac:dyDescent="0.25">
      <c r="B101" s="4" t="s">
        <v>41</v>
      </c>
      <c r="C101" s="5">
        <v>131</v>
      </c>
      <c r="D101" s="5">
        <v>126</v>
      </c>
      <c r="E101" s="6">
        <f t="shared" ref="E101:E105" si="8">IF(C101&gt;0,(D101-C101)/C101,"-")</f>
        <v>-3.8167938931297711E-2</v>
      </c>
    </row>
    <row r="102" spans="2:5" ht="20.100000000000001" customHeight="1" thickBot="1" x14ac:dyDescent="0.25">
      <c r="B102" s="4" t="s">
        <v>42</v>
      </c>
      <c r="C102" s="5">
        <v>75</v>
      </c>
      <c r="D102" s="5">
        <v>85</v>
      </c>
      <c r="E102" s="6">
        <f t="shared" si="8"/>
        <v>0.13333333333333333</v>
      </c>
    </row>
    <row r="103" spans="2:5" ht="20.100000000000001" customHeight="1" thickBot="1" x14ac:dyDescent="0.25">
      <c r="B103" s="4" t="s">
        <v>98</v>
      </c>
      <c r="C103" s="6">
        <f>(C101+C102)/C100</f>
        <v>0.75735294117647056</v>
      </c>
      <c r="D103" s="6">
        <f>(D101+D102)/D100</f>
        <v>0.78731343283582089</v>
      </c>
      <c r="E103" s="6">
        <f t="shared" si="8"/>
        <v>3.955948413273442E-2</v>
      </c>
    </row>
    <row r="104" spans="2:5" ht="20.100000000000001" customHeight="1" thickBot="1" x14ac:dyDescent="0.25">
      <c r="B104" s="4" t="s">
        <v>39</v>
      </c>
      <c r="C104" s="6">
        <v>0.72777777777777775</v>
      </c>
      <c r="D104" s="6">
        <v>0.78749999999999998</v>
      </c>
      <c r="E104" s="6">
        <f t="shared" si="8"/>
        <v>8.2061068702290088E-2</v>
      </c>
    </row>
    <row r="105" spans="2:5" ht="20.100000000000001" customHeight="1" thickBot="1" x14ac:dyDescent="0.25">
      <c r="B105" s="4" t="s">
        <v>40</v>
      </c>
      <c r="C105" s="6">
        <v>0.81521739130434778</v>
      </c>
      <c r="D105" s="6">
        <v>0.78703703703703709</v>
      </c>
      <c r="E105" s="6">
        <f t="shared" si="8"/>
        <v>-3.4567901234567787E-2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284</v>
      </c>
      <c r="D112" s="5">
        <v>279</v>
      </c>
      <c r="E112" s="6">
        <f>IF(C112&gt;0,(D112-C112)/C112,"-")</f>
        <v>-1.7605633802816902E-2</v>
      </c>
    </row>
    <row r="113" spans="2:14" ht="15" thickBot="1" x14ac:dyDescent="0.25">
      <c r="B113" s="4" t="s">
        <v>56</v>
      </c>
      <c r="C113" s="5">
        <v>228</v>
      </c>
      <c r="D113" s="5">
        <v>216</v>
      </c>
      <c r="E113" s="6">
        <f t="shared" ref="E113:E114" si="9">IF(C113&gt;0,(D113-C113)/C113,"-")</f>
        <v>-5.2631578947368418E-2</v>
      </c>
    </row>
    <row r="114" spans="2:14" ht="15" thickBot="1" x14ac:dyDescent="0.25">
      <c r="B114" s="4" t="s">
        <v>57</v>
      </c>
      <c r="C114" s="5">
        <v>56</v>
      </c>
      <c r="D114" s="5">
        <v>63</v>
      </c>
      <c r="E114" s="6">
        <f t="shared" si="9"/>
        <v>0.125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1</v>
      </c>
      <c r="H129" s="10">
        <v>0</v>
      </c>
      <c r="I129" s="10">
        <v>0</v>
      </c>
      <c r="J129" s="10">
        <v>1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0</v>
      </c>
      <c r="E133" s="10">
        <v>0</v>
      </c>
      <c r="F133" s="10">
        <v>0</v>
      </c>
      <c r="G133" s="10">
        <v>1</v>
      </c>
      <c r="H133" s="10">
        <v>0</v>
      </c>
      <c r="I133" s="10">
        <v>0</v>
      </c>
      <c r="J133" s="10">
        <v>1</v>
      </c>
      <c r="K133" s="6" t="str">
        <f t="shared" si="11"/>
        <v>-</v>
      </c>
      <c r="L133" s="6" t="str">
        <f t="shared" si="10"/>
        <v>-</v>
      </c>
      <c r="M133" s="6" t="str">
        <f t="shared" si="10"/>
        <v>-</v>
      </c>
      <c r="N133" s="6" t="str">
        <f t="shared" si="10"/>
        <v>-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 t="str">
        <f t="shared" si="15"/>
        <v>-</v>
      </c>
      <c r="N143" s="6" t="str">
        <f t="shared" si="15"/>
        <v>-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1</v>
      </c>
      <c r="H144" s="10">
        <v>0</v>
      </c>
      <c r="I144" s="10">
        <v>0</v>
      </c>
      <c r="J144" s="10">
        <v>1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0</v>
      </c>
      <c r="D145" s="10">
        <v>0</v>
      </c>
      <c r="E145" s="10">
        <v>0</v>
      </c>
      <c r="F145" s="10">
        <v>0</v>
      </c>
      <c r="G145" s="10">
        <v>11</v>
      </c>
      <c r="H145" s="10">
        <v>0</v>
      </c>
      <c r="I145" s="10">
        <v>3</v>
      </c>
      <c r="J145" s="10">
        <v>14</v>
      </c>
      <c r="K145" s="6" t="str">
        <f t="shared" si="16"/>
        <v>-</v>
      </c>
      <c r="L145" s="6" t="str">
        <f t="shared" si="15"/>
        <v>-</v>
      </c>
      <c r="M145" s="6" t="str">
        <f t="shared" si="15"/>
        <v>-</v>
      </c>
      <c r="N145" s="6" t="str">
        <f t="shared" si="15"/>
        <v>-</v>
      </c>
    </row>
    <row r="146" spans="2:14" ht="15" thickBot="1" x14ac:dyDescent="0.25">
      <c r="B146" s="4" t="s">
        <v>74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6" t="str">
        <f t="shared" si="16"/>
        <v>-</v>
      </c>
      <c r="L146" s="6" t="str">
        <f t="shared" si="15"/>
        <v>-</v>
      </c>
      <c r="M146" s="6" t="str">
        <f t="shared" si="15"/>
        <v>-</v>
      </c>
      <c r="N146" s="6" t="str">
        <f t="shared" si="15"/>
        <v>-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0</v>
      </c>
      <c r="D148" s="10">
        <v>0</v>
      </c>
      <c r="E148" s="10">
        <v>0</v>
      </c>
      <c r="F148" s="10">
        <v>0</v>
      </c>
      <c r="G148" s="10">
        <v>12</v>
      </c>
      <c r="H148" s="10">
        <v>0</v>
      </c>
      <c r="I148" s="10">
        <v>3</v>
      </c>
      <c r="J148" s="10">
        <v>15</v>
      </c>
      <c r="K148" s="6" t="str">
        <f t="shared" ref="K148" si="17">IF(C148=0,"-",(G148-C148)/C148)</f>
        <v>-</v>
      </c>
      <c r="L148" s="6" t="str">
        <f t="shared" ref="L148" si="18">IF(D148=0,"-",(H148-D148)/D148)</f>
        <v>-</v>
      </c>
      <c r="M148" s="6" t="str">
        <f t="shared" ref="M148" si="19">IF(E148=0,"-",(I148-E148)/E148)</f>
        <v>-</v>
      </c>
      <c r="N148" s="6" t="str">
        <f t="shared" ref="N148" si="20">IF(F148=0,"-",(J148-F148)/F148)</f>
        <v>-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 t="str">
        <f t="shared" si="21"/>
        <v>-</v>
      </c>
      <c r="F149" s="6" t="str">
        <f t="shared" si="21"/>
        <v>-</v>
      </c>
      <c r="G149" s="6" t="str">
        <f t="shared" si="21"/>
        <v>-</v>
      </c>
      <c r="H149" s="6" t="str">
        <f t="shared" si="21"/>
        <v>-</v>
      </c>
      <c r="I149" s="6" t="str">
        <f t="shared" si="21"/>
        <v>-</v>
      </c>
      <c r="J149" s="6" t="str">
        <f t="shared" si="21"/>
        <v>-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>
        <f t="shared" si="21"/>
        <v>1</v>
      </c>
      <c r="H150" s="6" t="str">
        <f t="shared" si="21"/>
        <v>-</v>
      </c>
      <c r="I150" s="6" t="str">
        <f t="shared" si="21"/>
        <v>-</v>
      </c>
      <c r="J150" s="6">
        <f t="shared" si="21"/>
        <v>1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0</v>
      </c>
      <c r="D157" s="19">
        <v>11</v>
      </c>
      <c r="E157" s="18" t="str">
        <f>IF(C157=0,"-",(D157-C157)/C157)</f>
        <v>-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0</v>
      </c>
      <c r="D158" s="19">
        <v>1</v>
      </c>
      <c r="E158" s="18" t="str">
        <f t="shared" ref="E158:E159" si="23">IF(C158=0,"-",(D158-C158)/C158)</f>
        <v>-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 t="str">
        <f>IF(C157=0,"-",C157/(C157+C158+C159))</f>
        <v>-</v>
      </c>
      <c r="D160" s="18">
        <f>IF(D157=0,"-",D157/(D157+D158+D159))</f>
        <v>0.91666666666666663</v>
      </c>
      <c r="E160" s="18" t="str">
        <f>IF(OR(C160="-",D160="-"),"-",(D160-C160)/C160)</f>
        <v>-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0</v>
      </c>
      <c r="D166" s="5">
        <v>1</v>
      </c>
      <c r="E166" s="6" t="str">
        <f>IF(C166=0,"-",(D166-C166)/C166)</f>
        <v>-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0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 t="str">
        <f>IF(C166=0,"-",(C167+C168)/C166)</f>
        <v>-</v>
      </c>
      <c r="D169" s="6">
        <f>IF(D166=0,"-",(D167+D168)/D166)</f>
        <v>0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105</v>
      </c>
      <c r="D170" s="6" t="s">
        <v>105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0</v>
      </c>
      <c r="D178" s="5">
        <v>0</v>
      </c>
      <c r="E178" s="6" t="str">
        <f>IF(C178=0,"-",(D178-C178)/C178)</f>
        <v>-</v>
      </c>
      <c r="H178" s="13"/>
    </row>
    <row r="179" spans="2:8" ht="15" thickBot="1" x14ac:dyDescent="0.25">
      <c r="B179" s="4" t="s">
        <v>43</v>
      </c>
      <c r="C179" s="5">
        <v>0</v>
      </c>
      <c r="D179" s="5">
        <v>0</v>
      </c>
      <c r="E179" s="6" t="str">
        <f t="shared" ref="E179:E185" si="26">IF(C179=0,"-",(D179-C179)/C179)</f>
        <v>-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0</v>
      </c>
      <c r="D182" s="5">
        <v>15</v>
      </c>
      <c r="E182" s="6" t="str">
        <f t="shared" si="26"/>
        <v>-</v>
      </c>
      <c r="H182" s="13"/>
    </row>
    <row r="183" spans="2:8" ht="15" thickBot="1" x14ac:dyDescent="0.25">
      <c r="B183" s="4" t="s">
        <v>47</v>
      </c>
      <c r="C183" s="5">
        <v>0</v>
      </c>
      <c r="D183" s="5">
        <v>12</v>
      </c>
      <c r="E183" s="6" t="str">
        <f t="shared" si="26"/>
        <v>-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0</v>
      </c>
      <c r="D185" s="5">
        <v>3</v>
      </c>
      <c r="E185" s="6" t="str">
        <f t="shared" si="26"/>
        <v>-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8</v>
      </c>
      <c r="D197" s="5">
        <v>0</v>
      </c>
      <c r="E197" s="6">
        <f t="shared" ref="E197:E200" si="27">IF(C197=0,"-",(D197-C197)/C197)</f>
        <v>-1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8</v>
      </c>
      <c r="D199" s="5">
        <v>0</v>
      </c>
      <c r="E199" s="6">
        <f t="shared" si="27"/>
        <v>-1</v>
      </c>
    </row>
    <row r="200" spans="2:5" ht="15" thickBot="1" x14ac:dyDescent="0.25">
      <c r="B200" s="4" t="s">
        <v>85</v>
      </c>
      <c r="C200" s="5">
        <v>8</v>
      </c>
      <c r="D200" s="5">
        <v>0</v>
      </c>
      <c r="E200" s="6">
        <f t="shared" si="27"/>
        <v>-1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8</v>
      </c>
      <c r="D208" s="5">
        <v>0</v>
      </c>
      <c r="E208" s="6">
        <f t="shared" si="28"/>
        <v>-1</v>
      </c>
    </row>
    <row r="209" spans="2:5" ht="20.100000000000001" customHeight="1" thickBot="1" x14ac:dyDescent="0.25">
      <c r="B209" s="17" t="s">
        <v>86</v>
      </c>
      <c r="C209" s="5">
        <v>7</v>
      </c>
      <c r="D209" s="5">
        <v>0</v>
      </c>
      <c r="E209" s="6">
        <f t="shared" si="28"/>
        <v>-1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0</v>
      </c>
      <c r="E210" s="6">
        <f t="shared" si="28"/>
        <v>-1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5</v>
      </c>
      <c r="D221" s="5">
        <v>0</v>
      </c>
      <c r="E221" s="6">
        <f t="shared" ref="E221:E223" si="30">IF(C221=0,"-",(D221-C221)/C221)</f>
        <v>-1</v>
      </c>
    </row>
    <row r="222" spans="2:5" ht="15" thickBot="1" x14ac:dyDescent="0.25">
      <c r="B222" s="16" t="s">
        <v>92</v>
      </c>
      <c r="C222" s="5">
        <v>8</v>
      </c>
      <c r="D222" s="5">
        <v>0</v>
      </c>
      <c r="E222" s="6">
        <f t="shared" si="30"/>
        <v>-1</v>
      </c>
    </row>
    <row r="223" spans="2:5" ht="15" thickBot="1" x14ac:dyDescent="0.25">
      <c r="B223" s="16" t="s">
        <v>93</v>
      </c>
      <c r="C223" s="5">
        <v>0</v>
      </c>
      <c r="D223" s="5">
        <v>0</v>
      </c>
      <c r="E223" s="6" t="str">
        <f t="shared" si="30"/>
        <v>-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2º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2376</v>
      </c>
      <c r="D14" s="5">
        <v>2818</v>
      </c>
      <c r="E14" s="6">
        <f>IF(C14&gt;0,(D14-C14)/C14)</f>
        <v>0.18602693602693604</v>
      </c>
    </row>
    <row r="15" spans="1:5" ht="20.100000000000001" customHeight="1" thickBot="1" x14ac:dyDescent="0.25">
      <c r="B15" s="4" t="s">
        <v>17</v>
      </c>
      <c r="C15" s="5">
        <v>2366</v>
      </c>
      <c r="D15" s="5">
        <v>2818</v>
      </c>
      <c r="E15" s="6">
        <f t="shared" ref="E15:E25" si="0">IF(C15&gt;0,(D15-C15)/C15)</f>
        <v>0.19103972950126796</v>
      </c>
    </row>
    <row r="16" spans="1:5" ht="20.100000000000001" customHeight="1" thickBot="1" x14ac:dyDescent="0.25">
      <c r="B16" s="4" t="s">
        <v>18</v>
      </c>
      <c r="C16" s="5">
        <v>1843</v>
      </c>
      <c r="D16" s="5">
        <v>2054</v>
      </c>
      <c r="E16" s="6">
        <f t="shared" si="0"/>
        <v>0.1144872490504612</v>
      </c>
    </row>
    <row r="17" spans="2:5" ht="20.100000000000001" customHeight="1" thickBot="1" x14ac:dyDescent="0.25">
      <c r="B17" s="4" t="s">
        <v>19</v>
      </c>
      <c r="C17" s="5">
        <v>523</v>
      </c>
      <c r="D17" s="5">
        <v>764</v>
      </c>
      <c r="E17" s="6">
        <f t="shared" si="0"/>
        <v>0.46080305927342258</v>
      </c>
    </row>
    <row r="18" spans="2:5" ht="20.100000000000001" customHeight="1" thickBot="1" x14ac:dyDescent="0.25">
      <c r="B18" s="4" t="s">
        <v>100</v>
      </c>
      <c r="C18" s="5">
        <v>6</v>
      </c>
      <c r="D18" s="5">
        <v>1</v>
      </c>
      <c r="E18" s="6">
        <f>IF(C18=0,"-",(D18-C18)/C18)</f>
        <v>-0.83333333333333337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2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0.22104818258664413</v>
      </c>
      <c r="D20" s="6">
        <f>D17/D15</f>
        <v>0.27111426543647976</v>
      </c>
      <c r="E20" s="6">
        <f t="shared" si="0"/>
        <v>0.22649398092296577</v>
      </c>
    </row>
    <row r="21" spans="2:5" ht="30" customHeight="1" thickBot="1" x14ac:dyDescent="0.25">
      <c r="B21" s="4" t="s">
        <v>23</v>
      </c>
      <c r="C21" s="5">
        <v>302</v>
      </c>
      <c r="D21" s="5">
        <v>434</v>
      </c>
      <c r="E21" s="6">
        <f t="shared" si="0"/>
        <v>0.4370860927152318</v>
      </c>
    </row>
    <row r="22" spans="2:5" ht="20.100000000000001" customHeight="1" thickBot="1" x14ac:dyDescent="0.25">
      <c r="B22" s="4" t="s">
        <v>24</v>
      </c>
      <c r="C22" s="5">
        <v>175</v>
      </c>
      <c r="D22" s="5">
        <v>287</v>
      </c>
      <c r="E22" s="6">
        <f t="shared" si="0"/>
        <v>0.64</v>
      </c>
    </row>
    <row r="23" spans="2:5" ht="20.100000000000001" customHeight="1" thickBot="1" x14ac:dyDescent="0.25">
      <c r="B23" s="4" t="s">
        <v>25</v>
      </c>
      <c r="C23" s="5">
        <v>127</v>
      </c>
      <c r="D23" s="5">
        <v>147</v>
      </c>
      <c r="E23" s="6">
        <f t="shared" si="0"/>
        <v>0.15748031496062992</v>
      </c>
    </row>
    <row r="24" spans="2:5" ht="20.100000000000001" customHeight="1" thickBot="1" x14ac:dyDescent="0.25">
      <c r="B24" s="4" t="s">
        <v>21</v>
      </c>
      <c r="C24" s="6">
        <f>C23/C21</f>
        <v>0.42052980132450329</v>
      </c>
      <c r="D24" s="6">
        <f t="shared" ref="D24" si="1">D23/D21</f>
        <v>0.33870967741935482</v>
      </c>
      <c r="E24" s="6">
        <f t="shared" si="0"/>
        <v>-0.19456438912877827</v>
      </c>
    </row>
    <row r="25" spans="2:5" ht="20.100000000000001" customHeight="1" thickBot="1" x14ac:dyDescent="0.25">
      <c r="B25" s="7" t="s">
        <v>26</v>
      </c>
      <c r="C25" s="6">
        <v>0.21464483809102175</v>
      </c>
      <c r="D25" s="6">
        <v>0.25151058075917282</v>
      </c>
      <c r="E25" s="6">
        <f t="shared" si="0"/>
        <v>0.171752290882103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444</v>
      </c>
      <c r="D34" s="5">
        <v>471</v>
      </c>
      <c r="E34" s="6">
        <f>IF(C34&gt;0,(D34-C34)/C34,"-")</f>
        <v>6.0810810810810814E-2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303</v>
      </c>
      <c r="D36" s="5">
        <v>368</v>
      </c>
      <c r="E36" s="6">
        <f t="shared" si="2"/>
        <v>0.21452145214521451</v>
      </c>
    </row>
    <row r="37" spans="2:5" ht="20.100000000000001" customHeight="1" thickBot="1" x14ac:dyDescent="0.25">
      <c r="B37" s="4" t="s">
        <v>30</v>
      </c>
      <c r="C37" s="5">
        <v>141</v>
      </c>
      <c r="D37" s="5">
        <v>103</v>
      </c>
      <c r="E37" s="6">
        <f t="shared" si="2"/>
        <v>-0.26950354609929078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679</v>
      </c>
      <c r="D44" s="5">
        <v>818</v>
      </c>
      <c r="E44" s="6">
        <f>IF(C44&gt;0,(D44-C44)/C44,"-")</f>
        <v>0.20471281296023564</v>
      </c>
    </row>
    <row r="45" spans="2:5" ht="20.100000000000001" customHeight="1" thickBot="1" x14ac:dyDescent="0.25">
      <c r="B45" s="4" t="s">
        <v>34</v>
      </c>
      <c r="C45" s="5">
        <v>56</v>
      </c>
      <c r="D45" s="5">
        <v>31</v>
      </c>
      <c r="E45" s="6">
        <f t="shared" ref="E45:E51" si="3">IF(C45&gt;0,(D45-C45)/C45,"-")</f>
        <v>-0.44642857142857145</v>
      </c>
    </row>
    <row r="46" spans="2:5" ht="20.100000000000001" customHeight="1" thickBot="1" x14ac:dyDescent="0.25">
      <c r="B46" s="4" t="s">
        <v>31</v>
      </c>
      <c r="C46" s="5">
        <v>108</v>
      </c>
      <c r="D46" s="5">
        <v>123</v>
      </c>
      <c r="E46" s="6">
        <f t="shared" si="3"/>
        <v>0.1388888888888889</v>
      </c>
    </row>
    <row r="47" spans="2:5" ht="20.100000000000001" customHeight="1" thickBot="1" x14ac:dyDescent="0.25">
      <c r="B47" s="4" t="s">
        <v>32</v>
      </c>
      <c r="C47" s="5">
        <v>880</v>
      </c>
      <c r="D47" s="5">
        <v>1195</v>
      </c>
      <c r="E47" s="6">
        <f t="shared" si="3"/>
        <v>0.35795454545454547</v>
      </c>
    </row>
    <row r="48" spans="2:5" ht="20.100000000000001" customHeight="1" thickBot="1" x14ac:dyDescent="0.25">
      <c r="B48" s="4" t="s">
        <v>35</v>
      </c>
      <c r="C48" s="5">
        <v>199</v>
      </c>
      <c r="D48" s="5">
        <v>206</v>
      </c>
      <c r="E48" s="6">
        <f t="shared" si="3"/>
        <v>3.5175879396984924E-2</v>
      </c>
    </row>
    <row r="49" spans="2:5" ht="20.100000000000001" customHeight="1" thickBot="1" x14ac:dyDescent="0.25">
      <c r="B49" s="4" t="s">
        <v>67</v>
      </c>
      <c r="C49" s="5">
        <v>379</v>
      </c>
      <c r="D49" s="5">
        <v>222</v>
      </c>
      <c r="E49" s="6">
        <f t="shared" si="3"/>
        <v>-0.41424802110817943</v>
      </c>
    </row>
    <row r="50" spans="2:5" ht="20.100000000000001" customHeight="1" collapsed="1" thickBot="1" x14ac:dyDescent="0.25">
      <c r="B50" s="4" t="s">
        <v>36</v>
      </c>
      <c r="C50" s="6">
        <f>C44/(C44+C45)</f>
        <v>0.92380952380952386</v>
      </c>
      <c r="D50" s="6">
        <f>D44/(D44+D45)</f>
        <v>0.96348645465253235</v>
      </c>
      <c r="E50" s="6">
        <f t="shared" si="3"/>
        <v>4.294925503624631E-2</v>
      </c>
    </row>
    <row r="51" spans="2:5" ht="20.100000000000001" customHeight="1" thickBot="1" x14ac:dyDescent="0.25">
      <c r="B51" s="4" t="s">
        <v>37</v>
      </c>
      <c r="C51" s="6">
        <f>C47/(C46+C47)</f>
        <v>0.89068825910931171</v>
      </c>
      <c r="D51" s="6">
        <f t="shared" ref="D51" si="4">D47/(D46+D47)</f>
        <v>0.90667678300455234</v>
      </c>
      <c r="E51" s="6">
        <f t="shared" si="3"/>
        <v>1.7950751827838351E-2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749</v>
      </c>
      <c r="D58" s="5">
        <v>866</v>
      </c>
      <c r="E58" s="6">
        <f>IF(C58&gt;0,(D58-C58)/C58,"-")</f>
        <v>0.15620827770360482</v>
      </c>
    </row>
    <row r="59" spans="2:5" ht="20.100000000000001" customHeight="1" thickBot="1" x14ac:dyDescent="0.25">
      <c r="B59" s="4" t="s">
        <v>41</v>
      </c>
      <c r="C59" s="5">
        <v>534</v>
      </c>
      <c r="D59" s="5">
        <v>599</v>
      </c>
      <c r="E59" s="6">
        <f t="shared" ref="E59:E63" si="5">IF(C59&gt;0,(D59-C59)/C59,"-")</f>
        <v>0.12172284644194757</v>
      </c>
    </row>
    <row r="60" spans="2:5" ht="20.100000000000001" customHeight="1" thickBot="1" x14ac:dyDescent="0.25">
      <c r="B60" s="4" t="s">
        <v>42</v>
      </c>
      <c r="C60" s="5">
        <v>146</v>
      </c>
      <c r="D60" s="5">
        <v>235</v>
      </c>
      <c r="E60" s="6">
        <f t="shared" si="5"/>
        <v>0.6095890410958904</v>
      </c>
    </row>
    <row r="61" spans="2:5" ht="20.100000000000001" customHeight="1" collapsed="1" thickBot="1" x14ac:dyDescent="0.25">
      <c r="B61" s="4" t="s">
        <v>98</v>
      </c>
      <c r="C61" s="6">
        <f>(C59+C60)/C58</f>
        <v>0.90787716955941256</v>
      </c>
      <c r="D61" s="6">
        <f>(D59+D60)/D58</f>
        <v>0.96304849884526555</v>
      </c>
      <c r="E61" s="6">
        <f t="shared" si="5"/>
        <v>6.0769596522211609E-2</v>
      </c>
    </row>
    <row r="62" spans="2:5" ht="20.100000000000001" customHeight="1" thickBot="1" x14ac:dyDescent="0.25">
      <c r="B62" s="4" t="s">
        <v>39</v>
      </c>
      <c r="C62" s="6">
        <v>0.90202702702702697</v>
      </c>
      <c r="D62" s="6">
        <v>0.95382165605095537</v>
      </c>
      <c r="E62" s="6">
        <f t="shared" si="5"/>
        <v>5.7420262887950588E-2</v>
      </c>
    </row>
    <row r="63" spans="2:5" ht="20.100000000000001" customHeight="1" thickBot="1" x14ac:dyDescent="0.25">
      <c r="B63" s="4" t="s">
        <v>40</v>
      </c>
      <c r="C63" s="6">
        <v>0.92993630573248409</v>
      </c>
      <c r="D63" s="6">
        <v>0.98739495798319332</v>
      </c>
      <c r="E63" s="6">
        <f t="shared" si="5"/>
        <v>6.1787728790146226E-2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2212</v>
      </c>
      <c r="D70" s="5">
        <v>2632</v>
      </c>
      <c r="E70" s="6">
        <f>IF(C70&gt;0,(D70-C70)/C70,"-")</f>
        <v>0.189873417721519</v>
      </c>
    </row>
    <row r="71" spans="2:5" ht="20.100000000000001" customHeight="1" thickBot="1" x14ac:dyDescent="0.25">
      <c r="B71" s="4" t="s">
        <v>45</v>
      </c>
      <c r="C71" s="5">
        <v>1147</v>
      </c>
      <c r="D71" s="5">
        <v>1331</v>
      </c>
      <c r="E71" s="6">
        <f t="shared" ref="E71:E77" si="6">IF(C71&gt;0,(D71-C71)/C71,"-")</f>
        <v>0.16041848299912817</v>
      </c>
    </row>
    <row r="72" spans="2:5" ht="20.100000000000001" customHeight="1" thickBot="1" x14ac:dyDescent="0.25">
      <c r="B72" s="4" t="s">
        <v>43</v>
      </c>
      <c r="C72" s="5">
        <v>6</v>
      </c>
      <c r="D72" s="5">
        <v>4</v>
      </c>
      <c r="E72" s="6">
        <f t="shared" si="6"/>
        <v>-0.33333333333333331</v>
      </c>
    </row>
    <row r="73" spans="2:5" ht="20.100000000000001" customHeight="1" thickBot="1" x14ac:dyDescent="0.25">
      <c r="B73" s="4" t="s">
        <v>46</v>
      </c>
      <c r="C73" s="5">
        <v>681</v>
      </c>
      <c r="D73" s="5">
        <v>846</v>
      </c>
      <c r="E73" s="6">
        <f t="shared" si="6"/>
        <v>0.24229074889867841</v>
      </c>
    </row>
    <row r="74" spans="2:5" ht="20.100000000000001" customHeight="1" thickBot="1" x14ac:dyDescent="0.25">
      <c r="B74" s="4" t="s">
        <v>47</v>
      </c>
      <c r="C74" s="5">
        <v>209</v>
      </c>
      <c r="D74" s="5">
        <v>222</v>
      </c>
      <c r="E74" s="6">
        <f t="shared" si="6"/>
        <v>6.2200956937799042E-2</v>
      </c>
    </row>
    <row r="75" spans="2:5" ht="20.100000000000001" customHeight="1" thickBot="1" x14ac:dyDescent="0.25">
      <c r="B75" s="4" t="s">
        <v>48</v>
      </c>
      <c r="C75" s="5">
        <v>169</v>
      </c>
      <c r="D75" s="5">
        <v>227</v>
      </c>
      <c r="E75" s="6">
        <f t="shared" si="6"/>
        <v>0.34319526627218933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2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111</v>
      </c>
      <c r="D90" s="5">
        <v>80</v>
      </c>
      <c r="E90" s="6">
        <f>IF(C90&gt;0,(D90-C90)/C90,"-")</f>
        <v>-0.27927927927927926</v>
      </c>
    </row>
    <row r="91" spans="2:5" ht="29.25" thickBot="1" x14ac:dyDescent="0.25">
      <c r="B91" s="4" t="s">
        <v>52</v>
      </c>
      <c r="C91" s="5">
        <v>59</v>
      </c>
      <c r="D91" s="5">
        <v>61</v>
      </c>
      <c r="E91" s="6">
        <f t="shared" ref="E91:E93" si="7">IF(C91&gt;0,(D91-C91)/C91,"-")</f>
        <v>3.3898305084745763E-2</v>
      </c>
    </row>
    <row r="92" spans="2:5" ht="29.25" customHeight="1" thickBot="1" x14ac:dyDescent="0.25">
      <c r="B92" s="4" t="s">
        <v>53</v>
      </c>
      <c r="C92" s="5">
        <v>96</v>
      </c>
      <c r="D92" s="5">
        <v>66</v>
      </c>
      <c r="E92" s="6">
        <f t="shared" si="7"/>
        <v>-0.3125</v>
      </c>
    </row>
    <row r="93" spans="2:5" ht="29.25" customHeight="1" thickBot="1" x14ac:dyDescent="0.25">
      <c r="B93" s="4" t="s">
        <v>54</v>
      </c>
      <c r="C93" s="6">
        <f>(C90+C91)/(C90+C91+C92)</f>
        <v>0.63909774436090228</v>
      </c>
      <c r="D93" s="6">
        <f>(D90+D91)/(D90+D91+D92)</f>
        <v>0.6811594202898551</v>
      </c>
      <c r="E93" s="6">
        <f t="shared" si="7"/>
        <v>6.5814151747655592E-2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251</v>
      </c>
      <c r="D100" s="5">
        <v>211</v>
      </c>
      <c r="E100" s="6">
        <f>IF(C100&gt;0,(D100-C100)/C100,"-")</f>
        <v>-0.15936254980079681</v>
      </c>
    </row>
    <row r="101" spans="2:5" ht="20.100000000000001" customHeight="1" thickBot="1" x14ac:dyDescent="0.25">
      <c r="B101" s="4" t="s">
        <v>41</v>
      </c>
      <c r="C101" s="5">
        <v>126</v>
      </c>
      <c r="D101" s="5">
        <v>118</v>
      </c>
      <c r="E101" s="6">
        <f t="shared" ref="E101:E105" si="8">IF(C101&gt;0,(D101-C101)/C101,"-")</f>
        <v>-6.3492063492063489E-2</v>
      </c>
    </row>
    <row r="102" spans="2:5" ht="20.100000000000001" customHeight="1" thickBot="1" x14ac:dyDescent="0.25">
      <c r="B102" s="4" t="s">
        <v>42</v>
      </c>
      <c r="C102" s="5">
        <v>36</v>
      </c>
      <c r="D102" s="5">
        <v>27</v>
      </c>
      <c r="E102" s="6">
        <f t="shared" si="8"/>
        <v>-0.25</v>
      </c>
    </row>
    <row r="103" spans="2:5" ht="20.100000000000001" customHeight="1" thickBot="1" x14ac:dyDescent="0.25">
      <c r="B103" s="4" t="s">
        <v>98</v>
      </c>
      <c r="C103" s="6">
        <f>(C101+C102)/C100</f>
        <v>0.64541832669322707</v>
      </c>
      <c r="D103" s="6">
        <f>(D101+D102)/D100</f>
        <v>0.6872037914691943</v>
      </c>
      <c r="E103" s="6">
        <f t="shared" si="8"/>
        <v>6.4741676905973919E-2</v>
      </c>
    </row>
    <row r="104" spans="2:5" ht="20.100000000000001" customHeight="1" thickBot="1" x14ac:dyDescent="0.25">
      <c r="B104" s="4" t="s">
        <v>39</v>
      </c>
      <c r="C104" s="6">
        <v>0.63636363636363635</v>
      </c>
      <c r="D104" s="6">
        <v>0.69411764705882351</v>
      </c>
      <c r="E104" s="6">
        <f t="shared" si="8"/>
        <v>9.0756302521008386E-2</v>
      </c>
    </row>
    <row r="105" spans="2:5" ht="20.100000000000001" customHeight="1" thickBot="1" x14ac:dyDescent="0.25">
      <c r="B105" s="4" t="s">
        <v>40</v>
      </c>
      <c r="C105" s="6">
        <v>0.67924528301886788</v>
      </c>
      <c r="D105" s="6">
        <v>0.65853658536585369</v>
      </c>
      <c r="E105" s="6">
        <f t="shared" si="8"/>
        <v>-3.0487804878048679E-2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239</v>
      </c>
      <c r="D112" s="5">
        <v>218</v>
      </c>
      <c r="E112" s="6">
        <f>IF(C112&gt;0,(D112-C112)/C112,"-")</f>
        <v>-8.7866108786610872E-2</v>
      </c>
    </row>
    <row r="113" spans="2:14" ht="15" thickBot="1" x14ac:dyDescent="0.25">
      <c r="B113" s="4" t="s">
        <v>56</v>
      </c>
      <c r="C113" s="5">
        <v>136</v>
      </c>
      <c r="D113" s="5">
        <v>113</v>
      </c>
      <c r="E113" s="6">
        <f t="shared" ref="E113:E114" si="9">IF(C113&gt;0,(D113-C113)/C113,"-")</f>
        <v>-0.16911764705882354</v>
      </c>
    </row>
    <row r="114" spans="2:14" ht="15" thickBot="1" x14ac:dyDescent="0.25">
      <c r="B114" s="4" t="s">
        <v>57</v>
      </c>
      <c r="C114" s="5">
        <v>103</v>
      </c>
      <c r="D114" s="5">
        <v>105</v>
      </c>
      <c r="E114" s="6">
        <f t="shared" si="9"/>
        <v>1.9417475728155338E-2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1</v>
      </c>
      <c r="F128" s="10">
        <v>1</v>
      </c>
      <c r="G128" s="10">
        <v>1</v>
      </c>
      <c r="H128" s="10">
        <v>0</v>
      </c>
      <c r="I128" s="10">
        <v>3</v>
      </c>
      <c r="J128" s="10">
        <v>4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>
        <f t="shared" si="10"/>
        <v>2</v>
      </c>
      <c r="N128" s="6">
        <f t="shared" si="10"/>
        <v>3</v>
      </c>
    </row>
    <row r="129" spans="2:14" ht="15" thickBot="1" x14ac:dyDescent="0.25">
      <c r="B129" s="4" t="s">
        <v>64</v>
      </c>
      <c r="C129" s="10">
        <v>1</v>
      </c>
      <c r="D129" s="10">
        <v>0</v>
      </c>
      <c r="E129" s="10">
        <v>0</v>
      </c>
      <c r="F129" s="10">
        <v>1</v>
      </c>
      <c r="G129" s="10">
        <v>0</v>
      </c>
      <c r="H129" s="10">
        <v>0</v>
      </c>
      <c r="I129" s="10">
        <v>0</v>
      </c>
      <c r="J129" s="10">
        <v>0</v>
      </c>
      <c r="K129" s="6">
        <f t="shared" ref="K129:K133" si="11">IF(C129=0,"-",(G129-C129)/C129)</f>
        <v>-1</v>
      </c>
      <c r="L129" s="6" t="str">
        <f t="shared" si="10"/>
        <v>-</v>
      </c>
      <c r="M129" s="6" t="str">
        <f t="shared" si="10"/>
        <v>-</v>
      </c>
      <c r="N129" s="6">
        <f t="shared" si="10"/>
        <v>-1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</v>
      </c>
      <c r="D133" s="10">
        <v>0</v>
      </c>
      <c r="E133" s="10">
        <v>1</v>
      </c>
      <c r="F133" s="10">
        <v>2</v>
      </c>
      <c r="G133" s="10">
        <v>1</v>
      </c>
      <c r="H133" s="10">
        <v>0</v>
      </c>
      <c r="I133" s="10">
        <v>3</v>
      </c>
      <c r="J133" s="10">
        <v>4</v>
      </c>
      <c r="K133" s="6">
        <f t="shared" si="11"/>
        <v>0</v>
      </c>
      <c r="L133" s="6" t="str">
        <f t="shared" si="10"/>
        <v>-</v>
      </c>
      <c r="M133" s="6">
        <f t="shared" si="10"/>
        <v>2</v>
      </c>
      <c r="N133" s="6">
        <f t="shared" si="10"/>
        <v>1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>
        <f t="shared" ref="E134:J134" si="12">IF(E128=0,"-",E128/(E128+E129))</f>
        <v>1</v>
      </c>
      <c r="F134" s="6">
        <f t="shared" si="12"/>
        <v>0.5</v>
      </c>
      <c r="G134" s="6">
        <f t="shared" si="12"/>
        <v>1</v>
      </c>
      <c r="H134" s="6" t="str">
        <f t="shared" si="12"/>
        <v>-</v>
      </c>
      <c r="I134" s="6">
        <f t="shared" si="12"/>
        <v>1</v>
      </c>
      <c r="J134" s="6">
        <f t="shared" si="12"/>
        <v>1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>
        <f t="shared" si="13"/>
        <v>0</v>
      </c>
      <c r="N134" s="6">
        <f t="shared" si="13"/>
        <v>1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8</v>
      </c>
      <c r="D143" s="10">
        <v>0</v>
      </c>
      <c r="E143" s="10">
        <v>2</v>
      </c>
      <c r="F143" s="10">
        <v>10</v>
      </c>
      <c r="G143" s="10">
        <v>29</v>
      </c>
      <c r="H143" s="10">
        <v>0</v>
      </c>
      <c r="I143" s="10">
        <v>3</v>
      </c>
      <c r="J143" s="10">
        <v>32</v>
      </c>
      <c r="K143" s="6">
        <f>IF(C143=0,"-",(G143-C143)/C143)</f>
        <v>2.625</v>
      </c>
      <c r="L143" s="6" t="str">
        <f t="shared" ref="L143:N147" si="15">IF(D143=0,"-",(H143-D143)/D143)</f>
        <v>-</v>
      </c>
      <c r="M143" s="6">
        <f t="shared" si="15"/>
        <v>0.5</v>
      </c>
      <c r="N143" s="6">
        <f t="shared" si="15"/>
        <v>2.2000000000000002</v>
      </c>
    </row>
    <row r="144" spans="2:14" ht="15" thickBot="1" x14ac:dyDescent="0.25">
      <c r="B144" s="4" t="s">
        <v>72</v>
      </c>
      <c r="C144" s="10">
        <v>2</v>
      </c>
      <c r="D144" s="10">
        <v>0</v>
      </c>
      <c r="E144" s="10">
        <v>0</v>
      </c>
      <c r="F144" s="10">
        <v>2</v>
      </c>
      <c r="G144" s="10">
        <v>2</v>
      </c>
      <c r="H144" s="10">
        <v>0</v>
      </c>
      <c r="I144" s="10">
        <v>0</v>
      </c>
      <c r="J144" s="10">
        <v>2</v>
      </c>
      <c r="K144" s="6">
        <f t="shared" ref="K144:K147" si="16">IF(C144=0,"-",(G144-C144)/C144)</f>
        <v>0</v>
      </c>
      <c r="L144" s="6" t="str">
        <f t="shared" si="15"/>
        <v>-</v>
      </c>
      <c r="M144" s="6" t="str">
        <f t="shared" si="15"/>
        <v>-</v>
      </c>
      <c r="N144" s="6">
        <f t="shared" si="15"/>
        <v>0</v>
      </c>
    </row>
    <row r="145" spans="2:14" ht="15" thickBot="1" x14ac:dyDescent="0.25">
      <c r="B145" s="4" t="s">
        <v>73</v>
      </c>
      <c r="C145" s="10">
        <v>31</v>
      </c>
      <c r="D145" s="10">
        <v>0</v>
      </c>
      <c r="E145" s="10">
        <v>11</v>
      </c>
      <c r="F145" s="10">
        <v>42</v>
      </c>
      <c r="G145" s="10">
        <v>14</v>
      </c>
      <c r="H145" s="10">
        <v>0</v>
      </c>
      <c r="I145" s="10">
        <v>10</v>
      </c>
      <c r="J145" s="10">
        <v>24</v>
      </c>
      <c r="K145" s="6">
        <f t="shared" si="16"/>
        <v>-0.54838709677419351</v>
      </c>
      <c r="L145" s="6" t="str">
        <f t="shared" si="15"/>
        <v>-</v>
      </c>
      <c r="M145" s="6">
        <f t="shared" si="15"/>
        <v>-9.0909090909090912E-2</v>
      </c>
      <c r="N145" s="6">
        <f t="shared" si="15"/>
        <v>-0.42857142857142855</v>
      </c>
    </row>
    <row r="146" spans="2:14" ht="15" thickBot="1" x14ac:dyDescent="0.25">
      <c r="B146" s="4" t="s">
        <v>74</v>
      </c>
      <c r="C146" s="10">
        <v>1</v>
      </c>
      <c r="D146" s="10">
        <v>0</v>
      </c>
      <c r="E146" s="10">
        <v>1</v>
      </c>
      <c r="F146" s="10">
        <v>2</v>
      </c>
      <c r="G146" s="10">
        <v>3</v>
      </c>
      <c r="H146" s="10">
        <v>0</v>
      </c>
      <c r="I146" s="10">
        <v>9</v>
      </c>
      <c r="J146" s="10">
        <v>12</v>
      </c>
      <c r="K146" s="6">
        <f t="shared" si="16"/>
        <v>2</v>
      </c>
      <c r="L146" s="6" t="str">
        <f t="shared" si="15"/>
        <v>-</v>
      </c>
      <c r="M146" s="6">
        <f t="shared" si="15"/>
        <v>8</v>
      </c>
      <c r="N146" s="6">
        <f t="shared" si="15"/>
        <v>5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42</v>
      </c>
      <c r="D148" s="10">
        <v>0</v>
      </c>
      <c r="E148" s="10">
        <v>14</v>
      </c>
      <c r="F148" s="10">
        <v>56</v>
      </c>
      <c r="G148" s="10">
        <v>48</v>
      </c>
      <c r="H148" s="10">
        <v>0</v>
      </c>
      <c r="I148" s="10">
        <v>22</v>
      </c>
      <c r="J148" s="10">
        <v>70</v>
      </c>
      <c r="K148" s="6"/>
      <c r="L148" s="6"/>
      <c r="M148" s="6"/>
      <c r="N148" s="6"/>
    </row>
    <row r="149" spans="2:14" ht="29.25" thickBot="1" x14ac:dyDescent="0.25">
      <c r="B149" s="7" t="s">
        <v>76</v>
      </c>
      <c r="C149" s="6">
        <f t="shared" ref="C149:J150" si="17">IF(C143=0,"-",(C143/(C143+C145)))</f>
        <v>0.20512820512820512</v>
      </c>
      <c r="D149" s="6" t="str">
        <f t="shared" si="17"/>
        <v>-</v>
      </c>
      <c r="E149" s="6">
        <f t="shared" si="17"/>
        <v>0.15384615384615385</v>
      </c>
      <c r="F149" s="6">
        <f t="shared" si="17"/>
        <v>0.19230769230769232</v>
      </c>
      <c r="G149" s="6">
        <f t="shared" si="17"/>
        <v>0.67441860465116277</v>
      </c>
      <c r="H149" s="6" t="str">
        <f t="shared" si="17"/>
        <v>-</v>
      </c>
      <c r="I149" s="6">
        <f t="shared" si="17"/>
        <v>0.23076923076923078</v>
      </c>
      <c r="J149" s="6">
        <f t="shared" si="17"/>
        <v>0.5714285714285714</v>
      </c>
      <c r="K149" s="6">
        <f>IF(OR(C149="-",G149="-"),"-",(G149-C149)/C149)</f>
        <v>2.2877906976744184</v>
      </c>
      <c r="L149" s="6" t="str">
        <f t="shared" ref="L149:N150" si="18">IF(OR(D149="-",H149="-"),"-",(H149-D149)/D149)</f>
        <v>-</v>
      </c>
      <c r="M149" s="6">
        <f t="shared" si="18"/>
        <v>0.5</v>
      </c>
      <c r="N149" s="6">
        <f t="shared" si="18"/>
        <v>1.9714285714285713</v>
      </c>
    </row>
    <row r="150" spans="2:14" ht="29.25" thickBot="1" x14ac:dyDescent="0.25">
      <c r="B150" s="7" t="s">
        <v>77</v>
      </c>
      <c r="C150" s="6">
        <f t="shared" si="17"/>
        <v>0.66666666666666663</v>
      </c>
      <c r="D150" s="6" t="str">
        <f t="shared" si="17"/>
        <v>-</v>
      </c>
      <c r="E150" s="6" t="str">
        <f t="shared" si="17"/>
        <v>-</v>
      </c>
      <c r="F150" s="6">
        <f t="shared" si="17"/>
        <v>0.5</v>
      </c>
      <c r="G150" s="6">
        <f t="shared" si="17"/>
        <v>0.4</v>
      </c>
      <c r="H150" s="6" t="str">
        <f t="shared" si="17"/>
        <v>-</v>
      </c>
      <c r="I150" s="6" t="str">
        <f t="shared" si="17"/>
        <v>-</v>
      </c>
      <c r="J150" s="6">
        <f t="shared" si="17"/>
        <v>0.14285714285714285</v>
      </c>
      <c r="K150" s="6">
        <f>IF(OR(C150="-",G150="-"),"-",(G150-C150)/C150)</f>
        <v>-0.39999999999999991</v>
      </c>
      <c r="L150" s="6" t="str">
        <f t="shared" si="18"/>
        <v>-</v>
      </c>
      <c r="M150" s="6" t="str">
        <f t="shared" si="18"/>
        <v>-</v>
      </c>
      <c r="N150" s="6">
        <f t="shared" si="18"/>
        <v>-0.7142857142857143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32</v>
      </c>
      <c r="D157" s="19">
        <v>42</v>
      </c>
      <c r="E157" s="18">
        <f>IF(C157=0,"-",(D157-C157)/C157)</f>
        <v>0.3125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8</v>
      </c>
      <c r="D158" s="19">
        <v>5</v>
      </c>
      <c r="E158" s="18">
        <f t="shared" ref="E158:E159" si="19">IF(C158=0,"-",(D158-C158)/C158)</f>
        <v>-0.375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2</v>
      </c>
      <c r="D159" s="19">
        <v>0</v>
      </c>
      <c r="E159" s="18">
        <f t="shared" si="19"/>
        <v>-1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0.76190476190476186</v>
      </c>
      <c r="D160" s="18">
        <f>IF(D157=0,"-",D157/(D157+D158+D159))</f>
        <v>0.8936170212765957</v>
      </c>
      <c r="E160" s="18">
        <f>IF(OR(C160="-",D160="-"),"-",(D160-C160)/C160)</f>
        <v>0.17287234042553193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2</v>
      </c>
      <c r="D166" s="5">
        <v>4</v>
      </c>
      <c r="E166" s="6">
        <f>IF(C166=0,"-",(D166-C166)/C166)</f>
        <v>1</v>
      </c>
    </row>
    <row r="167" spans="2:14" ht="20.100000000000001" customHeight="1" thickBot="1" x14ac:dyDescent="0.25">
      <c r="B167" s="4" t="s">
        <v>41</v>
      </c>
      <c r="C167" s="5">
        <v>1</v>
      </c>
      <c r="D167" s="5">
        <v>4</v>
      </c>
      <c r="E167" s="6">
        <f t="shared" ref="E167:E168" si="20">IF(C167=0,"-",(D167-C167)/C167)</f>
        <v>3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0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0.5</v>
      </c>
      <c r="D169" s="6">
        <f>IF(D166=0,"-",(D167+D168)/D166)</f>
        <v>1</v>
      </c>
      <c r="E169" s="6">
        <f t="shared" ref="E169:E171" si="21">IF(OR(C169="-",D169="-"),"-",(D169-C169)/C169)</f>
        <v>1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1</v>
      </c>
      <c r="E170" s="6">
        <f t="shared" si="21"/>
        <v>0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1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7</v>
      </c>
      <c r="D178" s="5">
        <v>2</v>
      </c>
      <c r="E178" s="6">
        <f>IF(C178=0,"-",(D178-C178)/C178)</f>
        <v>-0.7142857142857143</v>
      </c>
      <c r="H178" s="13"/>
    </row>
    <row r="179" spans="2:8" ht="15" thickBot="1" x14ac:dyDescent="0.25">
      <c r="B179" s="4" t="s">
        <v>43</v>
      </c>
      <c r="C179" s="5">
        <v>6</v>
      </c>
      <c r="D179" s="5">
        <v>0</v>
      </c>
      <c r="E179" s="6">
        <f t="shared" ref="E179:E185" si="22">IF(C179=0,"-",(D179-C179)/C179)</f>
        <v>-1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2"/>
        <v>-</v>
      </c>
      <c r="H180" s="13"/>
    </row>
    <row r="181" spans="2:8" ht="15" thickBot="1" x14ac:dyDescent="0.25">
      <c r="B181" s="4" t="s">
        <v>78</v>
      </c>
      <c r="C181" s="5">
        <v>1</v>
      </c>
      <c r="D181" s="5">
        <v>2</v>
      </c>
      <c r="E181" s="6">
        <f t="shared" si="22"/>
        <v>1</v>
      </c>
      <c r="H181" s="13"/>
    </row>
    <row r="182" spans="2:8" ht="15" thickBot="1" x14ac:dyDescent="0.25">
      <c r="B182" s="15" t="s">
        <v>79</v>
      </c>
      <c r="C182" s="5">
        <v>85</v>
      </c>
      <c r="D182" s="5">
        <v>73</v>
      </c>
      <c r="E182" s="6">
        <f t="shared" si="22"/>
        <v>-0.14117647058823529</v>
      </c>
      <c r="H182" s="13"/>
    </row>
    <row r="183" spans="2:8" ht="15" thickBot="1" x14ac:dyDescent="0.25">
      <c r="B183" s="4" t="s">
        <v>47</v>
      </c>
      <c r="C183" s="5">
        <v>66</v>
      </c>
      <c r="D183" s="5">
        <v>50</v>
      </c>
      <c r="E183" s="6">
        <f t="shared" si="22"/>
        <v>-0.24242424242424243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2"/>
        <v>-</v>
      </c>
      <c r="H184" s="13"/>
    </row>
    <row r="185" spans="2:8" ht="15" thickBot="1" x14ac:dyDescent="0.25">
      <c r="B185" s="4" t="s">
        <v>80</v>
      </c>
      <c r="C185" s="5">
        <v>19</v>
      </c>
      <c r="D185" s="5">
        <v>23</v>
      </c>
      <c r="E185" s="6">
        <f t="shared" si="22"/>
        <v>0.21052631578947367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10</v>
      </c>
      <c r="D197" s="5">
        <v>7</v>
      </c>
      <c r="E197" s="6">
        <f t="shared" ref="E197:E200" si="23">IF(C197=0,"-",(D197-C197)/C197)</f>
        <v>-0.3</v>
      </c>
    </row>
    <row r="198" spans="2:5" ht="15" thickBot="1" x14ac:dyDescent="0.25">
      <c r="B198" s="4" t="s">
        <v>83</v>
      </c>
      <c r="C198" s="5">
        <v>1</v>
      </c>
      <c r="D198" s="5">
        <v>0</v>
      </c>
      <c r="E198" s="6">
        <f t="shared" si="23"/>
        <v>-1</v>
      </c>
    </row>
    <row r="199" spans="2:5" ht="15" thickBot="1" x14ac:dyDescent="0.25">
      <c r="B199" s="4" t="s">
        <v>84</v>
      </c>
      <c r="C199" s="5">
        <v>11</v>
      </c>
      <c r="D199" s="5">
        <v>7</v>
      </c>
      <c r="E199" s="6">
        <f t="shared" si="23"/>
        <v>-0.36363636363636365</v>
      </c>
    </row>
    <row r="200" spans="2:5" ht="15" thickBot="1" x14ac:dyDescent="0.25">
      <c r="B200" s="4" t="s">
        <v>85</v>
      </c>
      <c r="C200" s="5">
        <v>9</v>
      </c>
      <c r="D200" s="5">
        <v>5</v>
      </c>
      <c r="E200" s="6">
        <f t="shared" si="23"/>
        <v>-0.44444444444444442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4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10</v>
      </c>
      <c r="D208" s="5">
        <v>7</v>
      </c>
      <c r="E208" s="6">
        <f t="shared" si="24"/>
        <v>-0.3</v>
      </c>
    </row>
    <row r="209" spans="2:5" ht="20.100000000000001" customHeight="1" thickBot="1" x14ac:dyDescent="0.25">
      <c r="B209" s="17" t="s">
        <v>86</v>
      </c>
      <c r="C209" s="5">
        <v>9</v>
      </c>
      <c r="D209" s="5">
        <v>4</v>
      </c>
      <c r="E209" s="6">
        <f t="shared" si="24"/>
        <v>-0.55555555555555558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3</v>
      </c>
      <c r="E210" s="6">
        <f t="shared" si="24"/>
        <v>2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5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5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14</v>
      </c>
      <c r="D221" s="5">
        <v>10</v>
      </c>
      <c r="E221" s="6">
        <f t="shared" ref="E221:E223" si="26">IF(C221=0,"-",(D221-C221)/C221)</f>
        <v>-0.2857142857142857</v>
      </c>
    </row>
    <row r="222" spans="2:5" ht="15" thickBot="1" x14ac:dyDescent="0.25">
      <c r="B222" s="16" t="s">
        <v>92</v>
      </c>
      <c r="C222" s="5">
        <v>12</v>
      </c>
      <c r="D222" s="5">
        <v>9</v>
      </c>
      <c r="E222" s="6">
        <f t="shared" si="26"/>
        <v>-0.25</v>
      </c>
    </row>
    <row r="223" spans="2:5" ht="15" thickBot="1" x14ac:dyDescent="0.25">
      <c r="B223" s="16" t="s">
        <v>93</v>
      </c>
      <c r="C223" s="5">
        <v>7</v>
      </c>
      <c r="D223" s="5">
        <v>20</v>
      </c>
      <c r="E223" s="6">
        <f t="shared" si="26"/>
        <v>1.8571428571428572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2º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546</v>
      </c>
      <c r="D14" s="5">
        <v>593</v>
      </c>
      <c r="E14" s="6">
        <f>IF(C14&gt;0,(D14-C14)/C14)</f>
        <v>8.608058608058608E-2</v>
      </c>
    </row>
    <row r="15" spans="1:5" ht="20.100000000000001" customHeight="1" thickBot="1" x14ac:dyDescent="0.25">
      <c r="B15" s="4" t="s">
        <v>17</v>
      </c>
      <c r="C15" s="5">
        <v>525</v>
      </c>
      <c r="D15" s="5">
        <v>539</v>
      </c>
      <c r="E15" s="6">
        <f t="shared" ref="E15:E25" si="0">IF(C15&gt;0,(D15-C15)/C15)</f>
        <v>2.6666666666666668E-2</v>
      </c>
    </row>
    <row r="16" spans="1:5" ht="20.100000000000001" customHeight="1" thickBot="1" x14ac:dyDescent="0.25">
      <c r="B16" s="4" t="s">
        <v>18</v>
      </c>
      <c r="C16" s="5">
        <v>376</v>
      </c>
      <c r="D16" s="5">
        <v>409</v>
      </c>
      <c r="E16" s="6">
        <f t="shared" si="0"/>
        <v>8.7765957446808512E-2</v>
      </c>
    </row>
    <row r="17" spans="2:5" ht="20.100000000000001" customHeight="1" thickBot="1" x14ac:dyDescent="0.25">
      <c r="B17" s="4" t="s">
        <v>19</v>
      </c>
      <c r="C17" s="5">
        <v>149</v>
      </c>
      <c r="D17" s="5">
        <v>130</v>
      </c>
      <c r="E17" s="6">
        <f t="shared" si="0"/>
        <v>-0.12751677852348994</v>
      </c>
    </row>
    <row r="18" spans="2:5" ht="20.100000000000001" customHeight="1" thickBot="1" x14ac:dyDescent="0.25">
      <c r="B18" s="4" t="s">
        <v>100</v>
      </c>
      <c r="C18" s="5">
        <v>2</v>
      </c>
      <c r="D18" s="5">
        <v>0</v>
      </c>
      <c r="E18" s="6">
        <f>IF(C18=0,"-",(D18-C18)/C18)</f>
        <v>-1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0.28380952380952379</v>
      </c>
      <c r="D20" s="6">
        <f>D17/D15</f>
        <v>0.24118738404452691</v>
      </c>
      <c r="E20" s="6">
        <f t="shared" si="0"/>
        <v>-0.15017868038002255</v>
      </c>
    </row>
    <row r="21" spans="2:5" ht="30" customHeight="1" thickBot="1" x14ac:dyDescent="0.25">
      <c r="B21" s="4" t="s">
        <v>23</v>
      </c>
      <c r="C21" s="5">
        <v>54</v>
      </c>
      <c r="D21" s="5">
        <v>86</v>
      </c>
      <c r="E21" s="6">
        <f t="shared" si="0"/>
        <v>0.59259259259259256</v>
      </c>
    </row>
    <row r="22" spans="2:5" ht="20.100000000000001" customHeight="1" thickBot="1" x14ac:dyDescent="0.25">
      <c r="B22" s="4" t="s">
        <v>24</v>
      </c>
      <c r="C22" s="5">
        <v>40</v>
      </c>
      <c r="D22" s="5">
        <v>61</v>
      </c>
      <c r="E22" s="6">
        <f t="shared" si="0"/>
        <v>0.52500000000000002</v>
      </c>
    </row>
    <row r="23" spans="2:5" ht="20.100000000000001" customHeight="1" thickBot="1" x14ac:dyDescent="0.25">
      <c r="B23" s="4" t="s">
        <v>25</v>
      </c>
      <c r="C23" s="5">
        <v>14</v>
      </c>
      <c r="D23" s="5">
        <v>25</v>
      </c>
      <c r="E23" s="6">
        <f t="shared" si="0"/>
        <v>0.7857142857142857</v>
      </c>
    </row>
    <row r="24" spans="2:5" ht="20.100000000000001" customHeight="1" thickBot="1" x14ac:dyDescent="0.25">
      <c r="B24" s="4" t="s">
        <v>21</v>
      </c>
      <c r="C24" s="6">
        <f>C23/C21</f>
        <v>0.25925925925925924</v>
      </c>
      <c r="D24" s="6">
        <f t="shared" ref="D24" si="1">D23/D21</f>
        <v>0.29069767441860467</v>
      </c>
      <c r="E24" s="6">
        <f t="shared" si="0"/>
        <v>0.12126245847176093</v>
      </c>
    </row>
    <row r="25" spans="2:5" ht="20.100000000000001" customHeight="1" thickBot="1" x14ac:dyDescent="0.25">
      <c r="B25" s="7" t="s">
        <v>26</v>
      </c>
      <c r="C25" s="6">
        <v>0.17402315005104679</v>
      </c>
      <c r="D25" s="6">
        <v>0.17767961629114404</v>
      </c>
      <c r="E25" s="6">
        <f t="shared" si="0"/>
        <v>2.1011378308142804E-2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112</v>
      </c>
      <c r="D34" s="5">
        <v>127</v>
      </c>
      <c r="E34" s="6">
        <f>IF(C34&gt;0,(D34-C34)/C34,"-")</f>
        <v>0.13392857142857142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79</v>
      </c>
      <c r="D36" s="5">
        <v>80</v>
      </c>
      <c r="E36" s="6">
        <f t="shared" si="2"/>
        <v>1.2658227848101266E-2</v>
      </c>
    </row>
    <row r="37" spans="2:5" ht="20.100000000000001" customHeight="1" thickBot="1" x14ac:dyDescent="0.25">
      <c r="B37" s="4" t="s">
        <v>30</v>
      </c>
      <c r="C37" s="5">
        <v>33</v>
      </c>
      <c r="D37" s="5">
        <v>47</v>
      </c>
      <c r="E37" s="6">
        <f t="shared" si="2"/>
        <v>0.42424242424242425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67</v>
      </c>
      <c r="D44" s="5">
        <v>92</v>
      </c>
      <c r="E44" s="6">
        <f>IF(C44&gt;0,(D44-C44)/C44,"-")</f>
        <v>0.37313432835820898</v>
      </c>
    </row>
    <row r="45" spans="2:5" ht="20.100000000000001" customHeight="1" thickBot="1" x14ac:dyDescent="0.25">
      <c r="B45" s="4" t="s">
        <v>34</v>
      </c>
      <c r="C45" s="5">
        <v>8</v>
      </c>
      <c r="D45" s="5">
        <v>4</v>
      </c>
      <c r="E45" s="6">
        <f t="shared" ref="E45:E51" si="3">IF(C45&gt;0,(D45-C45)/C45,"-")</f>
        <v>-0.5</v>
      </c>
    </row>
    <row r="46" spans="2:5" ht="20.100000000000001" customHeight="1" thickBot="1" x14ac:dyDescent="0.25">
      <c r="B46" s="4" t="s">
        <v>31</v>
      </c>
      <c r="C46" s="5">
        <v>18</v>
      </c>
      <c r="D46" s="5">
        <v>12</v>
      </c>
      <c r="E46" s="6">
        <f t="shared" si="3"/>
        <v>-0.33333333333333331</v>
      </c>
    </row>
    <row r="47" spans="2:5" ht="20.100000000000001" customHeight="1" thickBot="1" x14ac:dyDescent="0.25">
      <c r="B47" s="4" t="s">
        <v>32</v>
      </c>
      <c r="C47" s="5">
        <v>176</v>
      </c>
      <c r="D47" s="5">
        <v>194</v>
      </c>
      <c r="E47" s="6">
        <f t="shared" si="3"/>
        <v>0.10227272727272728</v>
      </c>
    </row>
    <row r="48" spans="2:5" ht="20.100000000000001" customHeight="1" thickBot="1" x14ac:dyDescent="0.25">
      <c r="B48" s="4" t="s">
        <v>35</v>
      </c>
      <c r="C48" s="5">
        <v>98</v>
      </c>
      <c r="D48" s="5">
        <v>92</v>
      </c>
      <c r="E48" s="6">
        <f t="shared" si="3"/>
        <v>-6.1224489795918366E-2</v>
      </c>
    </row>
    <row r="49" spans="2:5" ht="20.100000000000001" customHeight="1" thickBot="1" x14ac:dyDescent="0.25">
      <c r="B49" s="4" t="s">
        <v>67</v>
      </c>
      <c r="C49" s="5">
        <v>55</v>
      </c>
      <c r="D49" s="5">
        <v>60</v>
      </c>
      <c r="E49" s="6">
        <f t="shared" si="3"/>
        <v>9.0909090909090912E-2</v>
      </c>
    </row>
    <row r="50" spans="2:5" ht="20.100000000000001" customHeight="1" collapsed="1" thickBot="1" x14ac:dyDescent="0.25">
      <c r="B50" s="4" t="s">
        <v>36</v>
      </c>
      <c r="C50" s="6">
        <f>C44/(C44+C45)</f>
        <v>0.89333333333333331</v>
      </c>
      <c r="D50" s="6">
        <f>D44/(D44+D45)</f>
        <v>0.95833333333333337</v>
      </c>
      <c r="E50" s="6">
        <f t="shared" si="3"/>
        <v>7.2761194029850818E-2</v>
      </c>
    </row>
    <row r="51" spans="2:5" ht="20.100000000000001" customHeight="1" thickBot="1" x14ac:dyDescent="0.25">
      <c r="B51" s="4" t="s">
        <v>37</v>
      </c>
      <c r="C51" s="6">
        <f>C47/(C46+C47)</f>
        <v>0.90721649484536082</v>
      </c>
      <c r="D51" s="6">
        <f t="shared" ref="D51" si="4">D47/(D46+D47)</f>
        <v>0.94174757281553401</v>
      </c>
      <c r="E51" s="6">
        <f t="shared" si="3"/>
        <v>3.8062665489849989E-2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75</v>
      </c>
      <c r="D58" s="5">
        <v>96</v>
      </c>
      <c r="E58" s="6">
        <f>IF(C58&gt;0,(D58-C58)/C58,"-")</f>
        <v>0.28000000000000003</v>
      </c>
    </row>
    <row r="59" spans="2:5" ht="20.100000000000001" customHeight="1" thickBot="1" x14ac:dyDescent="0.25">
      <c r="B59" s="4" t="s">
        <v>41</v>
      </c>
      <c r="C59" s="5">
        <v>59</v>
      </c>
      <c r="D59" s="5">
        <v>71</v>
      </c>
      <c r="E59" s="6">
        <f t="shared" ref="E59:E63" si="5">IF(C59&gt;0,(D59-C59)/C59,"-")</f>
        <v>0.20338983050847459</v>
      </c>
    </row>
    <row r="60" spans="2:5" ht="20.100000000000001" customHeight="1" thickBot="1" x14ac:dyDescent="0.25">
      <c r="B60" s="4" t="s">
        <v>42</v>
      </c>
      <c r="C60" s="5">
        <v>8</v>
      </c>
      <c r="D60" s="5">
        <v>21</v>
      </c>
      <c r="E60" s="6">
        <f t="shared" si="5"/>
        <v>1.625</v>
      </c>
    </row>
    <row r="61" spans="2:5" ht="20.100000000000001" customHeight="1" collapsed="1" thickBot="1" x14ac:dyDescent="0.25">
      <c r="B61" s="4" t="s">
        <v>98</v>
      </c>
      <c r="C61" s="6">
        <f>(C59+C60)/C58</f>
        <v>0.89333333333333331</v>
      </c>
      <c r="D61" s="6">
        <f>(D59+D60)/D58</f>
        <v>0.95833333333333337</v>
      </c>
      <c r="E61" s="6">
        <f t="shared" si="5"/>
        <v>7.2761194029850818E-2</v>
      </c>
    </row>
    <row r="62" spans="2:5" ht="20.100000000000001" customHeight="1" thickBot="1" x14ac:dyDescent="0.25">
      <c r="B62" s="4" t="s">
        <v>39</v>
      </c>
      <c r="C62" s="6">
        <v>0.88059701492537312</v>
      </c>
      <c r="D62" s="6">
        <v>0.94666666666666666</v>
      </c>
      <c r="E62" s="6">
        <f t="shared" si="5"/>
        <v>7.5028248587570623E-2</v>
      </c>
    </row>
    <row r="63" spans="2:5" ht="20.100000000000001" customHeight="1" thickBot="1" x14ac:dyDescent="0.25">
      <c r="B63" s="4" t="s">
        <v>40</v>
      </c>
      <c r="C63" s="6">
        <v>1</v>
      </c>
      <c r="D63" s="6">
        <v>1</v>
      </c>
      <c r="E63" s="6">
        <f t="shared" si="5"/>
        <v>0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587</v>
      </c>
      <c r="D70" s="5">
        <v>656</v>
      </c>
      <c r="E70" s="6">
        <f>IF(C70&gt;0,(D70-C70)/C70,"-")</f>
        <v>0.11754684838160136</v>
      </c>
    </row>
    <row r="71" spans="2:5" ht="20.100000000000001" customHeight="1" thickBot="1" x14ac:dyDescent="0.25">
      <c r="B71" s="4" t="s">
        <v>45</v>
      </c>
      <c r="C71" s="5">
        <v>188</v>
      </c>
      <c r="D71" s="5">
        <v>253</v>
      </c>
      <c r="E71" s="6">
        <f t="shared" ref="E71:E77" si="6">IF(C71&gt;0,(D71-C71)/C71,"-")</f>
        <v>0.34574468085106386</v>
      </c>
    </row>
    <row r="72" spans="2:5" ht="20.100000000000001" customHeight="1" thickBot="1" x14ac:dyDescent="0.25">
      <c r="B72" s="4" t="s">
        <v>43</v>
      </c>
      <c r="C72" s="5">
        <v>1</v>
      </c>
      <c r="D72" s="5">
        <v>0</v>
      </c>
      <c r="E72" s="6">
        <f t="shared" si="6"/>
        <v>-1</v>
      </c>
    </row>
    <row r="73" spans="2:5" ht="20.100000000000001" customHeight="1" thickBot="1" x14ac:dyDescent="0.25">
      <c r="B73" s="4" t="s">
        <v>46</v>
      </c>
      <c r="C73" s="5">
        <v>282</v>
      </c>
      <c r="D73" s="5">
        <v>283</v>
      </c>
      <c r="E73" s="6">
        <f t="shared" si="6"/>
        <v>3.5460992907801418E-3</v>
      </c>
    </row>
    <row r="74" spans="2:5" ht="20.100000000000001" customHeight="1" thickBot="1" x14ac:dyDescent="0.25">
      <c r="B74" s="4" t="s">
        <v>47</v>
      </c>
      <c r="C74" s="5">
        <v>93</v>
      </c>
      <c r="D74" s="5">
        <v>107</v>
      </c>
      <c r="E74" s="6">
        <f t="shared" si="6"/>
        <v>0.15053763440860216</v>
      </c>
    </row>
    <row r="75" spans="2:5" ht="20.100000000000001" customHeight="1" thickBot="1" x14ac:dyDescent="0.25">
      <c r="B75" s="4" t="s">
        <v>48</v>
      </c>
      <c r="C75" s="5">
        <v>23</v>
      </c>
      <c r="D75" s="5">
        <v>13</v>
      </c>
      <c r="E75" s="6">
        <f t="shared" si="6"/>
        <v>-0.43478260869565216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25</v>
      </c>
      <c r="D90" s="5">
        <v>14</v>
      </c>
      <c r="E90" s="6">
        <f>IF(C90&gt;0,(D90-C90)/C90,"-")</f>
        <v>-0.44</v>
      </c>
    </row>
    <row r="91" spans="2:5" ht="29.25" thickBot="1" x14ac:dyDescent="0.25">
      <c r="B91" s="4" t="s">
        <v>52</v>
      </c>
      <c r="C91" s="5">
        <v>24</v>
      </c>
      <c r="D91" s="5">
        <v>6</v>
      </c>
      <c r="E91" s="6">
        <f t="shared" ref="E91:E93" si="7">IF(C91&gt;0,(D91-C91)/C91,"-")</f>
        <v>-0.75</v>
      </c>
    </row>
    <row r="92" spans="2:5" ht="29.25" customHeight="1" thickBot="1" x14ac:dyDescent="0.25">
      <c r="B92" s="4" t="s">
        <v>53</v>
      </c>
      <c r="C92" s="5">
        <v>33</v>
      </c>
      <c r="D92" s="5">
        <v>11</v>
      </c>
      <c r="E92" s="6">
        <f t="shared" si="7"/>
        <v>-0.66666666666666663</v>
      </c>
    </row>
    <row r="93" spans="2:5" ht="29.25" customHeight="1" thickBot="1" x14ac:dyDescent="0.25">
      <c r="B93" s="4" t="s">
        <v>54</v>
      </c>
      <c r="C93" s="6">
        <f>(C90+C91)/(C90+C91+C92)</f>
        <v>0.59756097560975607</v>
      </c>
      <c r="D93" s="6">
        <f>(D90+D91)/(D90+D91+D92)</f>
        <v>0.64516129032258063</v>
      </c>
      <c r="E93" s="6">
        <f t="shared" si="7"/>
        <v>7.9657669519420687E-2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82</v>
      </c>
      <c r="D100" s="5">
        <v>31</v>
      </c>
      <c r="E100" s="6">
        <f>IF(C100&gt;0,(D100-C100)/C100,"-")</f>
        <v>-0.62195121951219512</v>
      </c>
    </row>
    <row r="101" spans="2:5" ht="20.100000000000001" customHeight="1" thickBot="1" x14ac:dyDescent="0.25">
      <c r="B101" s="4" t="s">
        <v>41</v>
      </c>
      <c r="C101" s="5">
        <v>37</v>
      </c>
      <c r="D101" s="5">
        <v>13</v>
      </c>
      <c r="E101" s="6">
        <f t="shared" ref="E101:E105" si="8">IF(C101&gt;0,(D101-C101)/C101,"-")</f>
        <v>-0.64864864864864868</v>
      </c>
    </row>
    <row r="102" spans="2:5" ht="20.100000000000001" customHeight="1" thickBot="1" x14ac:dyDescent="0.25">
      <c r="B102" s="4" t="s">
        <v>42</v>
      </c>
      <c r="C102" s="5">
        <v>12</v>
      </c>
      <c r="D102" s="5">
        <v>7</v>
      </c>
      <c r="E102" s="6">
        <f t="shared" si="8"/>
        <v>-0.41666666666666669</v>
      </c>
    </row>
    <row r="103" spans="2:5" ht="20.100000000000001" customHeight="1" thickBot="1" x14ac:dyDescent="0.25">
      <c r="B103" s="4" t="s">
        <v>98</v>
      </c>
      <c r="C103" s="6">
        <f>(C101+C102)/C100</f>
        <v>0.59756097560975607</v>
      </c>
      <c r="D103" s="6">
        <f>(D101+D102)/D100</f>
        <v>0.64516129032258063</v>
      </c>
      <c r="E103" s="6">
        <f t="shared" si="8"/>
        <v>7.9657669519420687E-2</v>
      </c>
    </row>
    <row r="104" spans="2:5" ht="20.100000000000001" customHeight="1" thickBot="1" x14ac:dyDescent="0.25">
      <c r="B104" s="4" t="s">
        <v>39</v>
      </c>
      <c r="C104" s="6">
        <v>0.56923076923076921</v>
      </c>
      <c r="D104" s="6">
        <v>0.65</v>
      </c>
      <c r="E104" s="6">
        <f t="shared" si="8"/>
        <v>0.14189189189189197</v>
      </c>
    </row>
    <row r="105" spans="2:5" ht="20.100000000000001" customHeight="1" thickBot="1" x14ac:dyDescent="0.25">
      <c r="B105" s="4" t="s">
        <v>40</v>
      </c>
      <c r="C105" s="6">
        <v>0.70588235294117652</v>
      </c>
      <c r="D105" s="6">
        <v>0.63636363636363635</v>
      </c>
      <c r="E105" s="6">
        <f t="shared" si="8"/>
        <v>-9.8484848484848564E-2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99</v>
      </c>
      <c r="D112" s="5">
        <v>130</v>
      </c>
      <c r="E112" s="6">
        <f>IF(C112&gt;0,(D112-C112)/C112,"-")</f>
        <v>0.31313131313131315</v>
      </c>
    </row>
    <row r="113" spans="2:14" ht="15" thickBot="1" x14ac:dyDescent="0.25">
      <c r="B113" s="4" t="s">
        <v>56</v>
      </c>
      <c r="C113" s="5">
        <v>20</v>
      </c>
      <c r="D113" s="5">
        <v>48</v>
      </c>
      <c r="E113" s="6">
        <f t="shared" ref="E113:E114" si="9">IF(C113&gt;0,(D113-C113)/C113,"-")</f>
        <v>1.4</v>
      </c>
    </row>
    <row r="114" spans="2:14" ht="15" thickBot="1" x14ac:dyDescent="0.25">
      <c r="B114" s="4" t="s">
        <v>57</v>
      </c>
      <c r="C114" s="5">
        <v>79</v>
      </c>
      <c r="D114" s="5">
        <v>82</v>
      </c>
      <c r="E114" s="6">
        <f t="shared" si="9"/>
        <v>3.7974683544303799E-2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6" t="str">
        <f t="shared" si="11"/>
        <v>-</v>
      </c>
      <c r="L133" s="6" t="str">
        <f t="shared" si="10"/>
        <v>-</v>
      </c>
      <c r="M133" s="6" t="str">
        <f t="shared" si="10"/>
        <v>-</v>
      </c>
      <c r="N133" s="6" t="str">
        <f t="shared" si="10"/>
        <v>-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0</v>
      </c>
      <c r="F143" s="10">
        <v>0</v>
      </c>
      <c r="G143" s="10">
        <v>3</v>
      </c>
      <c r="H143" s="10">
        <v>0</v>
      </c>
      <c r="I143" s="10">
        <v>0</v>
      </c>
      <c r="J143" s="10">
        <v>3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 t="str">
        <f t="shared" si="15"/>
        <v>-</v>
      </c>
      <c r="N143" s="6" t="str">
        <f t="shared" si="15"/>
        <v>-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4</v>
      </c>
      <c r="H144" s="10">
        <v>0</v>
      </c>
      <c r="I144" s="10">
        <v>1</v>
      </c>
      <c r="J144" s="10">
        <v>5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11</v>
      </c>
      <c r="D145" s="10">
        <v>0</v>
      </c>
      <c r="E145" s="10">
        <v>0</v>
      </c>
      <c r="F145" s="10">
        <v>11</v>
      </c>
      <c r="G145" s="10">
        <v>17</v>
      </c>
      <c r="H145" s="10">
        <v>0</v>
      </c>
      <c r="I145" s="10">
        <v>0</v>
      </c>
      <c r="J145" s="10">
        <v>17</v>
      </c>
      <c r="K145" s="6">
        <f t="shared" si="16"/>
        <v>0.54545454545454541</v>
      </c>
      <c r="L145" s="6" t="str">
        <f t="shared" si="15"/>
        <v>-</v>
      </c>
      <c r="M145" s="6" t="str">
        <f t="shared" si="15"/>
        <v>-</v>
      </c>
      <c r="N145" s="6">
        <f t="shared" si="15"/>
        <v>0.54545454545454541</v>
      </c>
    </row>
    <row r="146" spans="2:14" ht="15" thickBot="1" x14ac:dyDescent="0.25">
      <c r="B146" s="4" t="s">
        <v>74</v>
      </c>
      <c r="C146" s="10">
        <v>2</v>
      </c>
      <c r="D146" s="10">
        <v>0</v>
      </c>
      <c r="E146" s="10">
        <v>0</v>
      </c>
      <c r="F146" s="10">
        <v>2</v>
      </c>
      <c r="G146" s="10">
        <v>2</v>
      </c>
      <c r="H146" s="10">
        <v>0</v>
      </c>
      <c r="I146" s="10">
        <v>1</v>
      </c>
      <c r="J146" s="10">
        <v>3</v>
      </c>
      <c r="K146" s="6">
        <f t="shared" si="16"/>
        <v>0</v>
      </c>
      <c r="L146" s="6" t="str">
        <f t="shared" si="15"/>
        <v>-</v>
      </c>
      <c r="M146" s="6" t="str">
        <f t="shared" si="15"/>
        <v>-</v>
      </c>
      <c r="N146" s="6">
        <f t="shared" si="15"/>
        <v>0.5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1</v>
      </c>
      <c r="H147" s="10">
        <v>0</v>
      </c>
      <c r="I147" s="10">
        <v>0</v>
      </c>
      <c r="J147" s="10">
        <v>1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13</v>
      </c>
      <c r="D148" s="10">
        <v>0</v>
      </c>
      <c r="E148" s="10">
        <v>0</v>
      </c>
      <c r="F148" s="10">
        <v>13</v>
      </c>
      <c r="G148" s="10">
        <v>27</v>
      </c>
      <c r="H148" s="10">
        <v>0</v>
      </c>
      <c r="I148" s="10">
        <v>2</v>
      </c>
      <c r="J148" s="10">
        <v>29</v>
      </c>
      <c r="K148" s="6">
        <f t="shared" ref="K148" si="17">IF(C148=0,"-",(G148-C148)/C148)</f>
        <v>1.0769230769230769</v>
      </c>
      <c r="L148" s="6" t="str">
        <f t="shared" ref="L148" si="18">IF(D148=0,"-",(H148-D148)/D148)</f>
        <v>-</v>
      </c>
      <c r="M148" s="6" t="str">
        <f t="shared" ref="M148" si="19">IF(E148=0,"-",(I148-E148)/E148)</f>
        <v>-</v>
      </c>
      <c r="N148" s="6">
        <f t="shared" ref="N148" si="20">IF(F148=0,"-",(J148-F148)/F148)</f>
        <v>1.2307692307692308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 t="str">
        <f t="shared" si="21"/>
        <v>-</v>
      </c>
      <c r="F149" s="6" t="str">
        <f t="shared" si="21"/>
        <v>-</v>
      </c>
      <c r="G149" s="6">
        <f t="shared" si="21"/>
        <v>0.15</v>
      </c>
      <c r="H149" s="6" t="str">
        <f t="shared" si="21"/>
        <v>-</v>
      </c>
      <c r="I149" s="6" t="str">
        <f t="shared" si="21"/>
        <v>-</v>
      </c>
      <c r="J149" s="6">
        <f t="shared" si="21"/>
        <v>0.15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>
        <f t="shared" si="21"/>
        <v>0.66666666666666663</v>
      </c>
      <c r="H150" s="6" t="str">
        <f t="shared" si="21"/>
        <v>-</v>
      </c>
      <c r="I150" s="6">
        <f t="shared" si="21"/>
        <v>0.5</v>
      </c>
      <c r="J150" s="6">
        <f t="shared" si="21"/>
        <v>0.625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11</v>
      </c>
      <c r="D157" s="19">
        <v>18</v>
      </c>
      <c r="E157" s="18">
        <f>IF(C157=0,"-",(D157-C157)/C157)</f>
        <v>0.63636363636363635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2</v>
      </c>
      <c r="D158" s="19">
        <v>8</v>
      </c>
      <c r="E158" s="18">
        <f t="shared" ref="E158:E159" si="23">IF(C158=0,"-",(D158-C158)/C158)</f>
        <v>3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1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0.84615384615384615</v>
      </c>
      <c r="D160" s="18">
        <f>IF(D157=0,"-",D157/(D157+D158+D159))</f>
        <v>0.66666666666666663</v>
      </c>
      <c r="E160" s="18">
        <f>IF(OR(C160="-",D160="-"),"-",(D160-C160)/C160)</f>
        <v>-0.21212121212121215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0</v>
      </c>
      <c r="D166" s="5">
        <v>0</v>
      </c>
      <c r="E166" s="6" t="str">
        <f>IF(C166=0,"-",(D166-C166)/C166)</f>
        <v>-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0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 t="str">
        <f>IF(C166=0,"-",(C167+C168)/C166)</f>
        <v>-</v>
      </c>
      <c r="D169" s="6" t="str">
        <f>IF(D166=0,"-",(D167+D168)/D166)</f>
        <v>-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105</v>
      </c>
      <c r="D170" s="6" t="s">
        <v>105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0</v>
      </c>
      <c r="D178" s="5">
        <v>0</v>
      </c>
      <c r="E178" s="6" t="str">
        <f>IF(C178=0,"-",(D178-C178)/C178)</f>
        <v>-</v>
      </c>
      <c r="H178" s="13"/>
    </row>
    <row r="179" spans="2:8" ht="15" thickBot="1" x14ac:dyDescent="0.25">
      <c r="B179" s="4" t="s">
        <v>43</v>
      </c>
      <c r="C179" s="5">
        <v>0</v>
      </c>
      <c r="D179" s="5">
        <v>0</v>
      </c>
      <c r="E179" s="6" t="str">
        <f t="shared" ref="E179:E185" si="26">IF(C179=0,"-",(D179-C179)/C179)</f>
        <v>-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32</v>
      </c>
      <c r="D182" s="5">
        <v>31</v>
      </c>
      <c r="E182" s="6">
        <f t="shared" si="26"/>
        <v>-3.125E-2</v>
      </c>
      <c r="H182" s="13"/>
    </row>
    <row r="183" spans="2:8" ht="15" thickBot="1" x14ac:dyDescent="0.25">
      <c r="B183" s="4" t="s">
        <v>47</v>
      </c>
      <c r="C183" s="5">
        <v>31</v>
      </c>
      <c r="D183" s="5">
        <v>28</v>
      </c>
      <c r="E183" s="6">
        <f t="shared" si="26"/>
        <v>-9.6774193548387094E-2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1</v>
      </c>
      <c r="D185" s="5">
        <v>3</v>
      </c>
      <c r="E185" s="6">
        <f t="shared" si="26"/>
        <v>2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1</v>
      </c>
      <c r="D197" s="5">
        <v>1</v>
      </c>
      <c r="E197" s="6">
        <f t="shared" ref="E197:E200" si="27">IF(C197=0,"-",(D197-C197)/C197)</f>
        <v>0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1</v>
      </c>
      <c r="D199" s="5">
        <v>1</v>
      </c>
      <c r="E199" s="6">
        <f t="shared" si="27"/>
        <v>0</v>
      </c>
    </row>
    <row r="200" spans="2:5" ht="15" thickBot="1" x14ac:dyDescent="0.25">
      <c r="B200" s="4" t="s">
        <v>85</v>
      </c>
      <c r="C200" s="5">
        <v>1</v>
      </c>
      <c r="D200" s="5">
        <v>1</v>
      </c>
      <c r="E200" s="6">
        <f t="shared" si="27"/>
        <v>0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</v>
      </c>
      <c r="D208" s="5">
        <v>1</v>
      </c>
      <c r="E208" s="6">
        <f t="shared" si="28"/>
        <v>0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1</v>
      </c>
      <c r="E209" s="6">
        <f t="shared" si="28"/>
        <v>0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2</v>
      </c>
      <c r="D221" s="5">
        <v>0</v>
      </c>
      <c r="E221" s="6">
        <f t="shared" ref="E221:E223" si="30">IF(C221=0,"-",(D221-C221)/C221)</f>
        <v>-1</v>
      </c>
    </row>
    <row r="222" spans="2:5" ht="15" thickBot="1" x14ac:dyDescent="0.25">
      <c r="B222" s="16" t="s">
        <v>92</v>
      </c>
      <c r="C222" s="5">
        <v>1</v>
      </c>
      <c r="D222" s="5">
        <v>1</v>
      </c>
      <c r="E222" s="6">
        <f t="shared" si="30"/>
        <v>0</v>
      </c>
    </row>
    <row r="223" spans="2:5" ht="15" thickBot="1" x14ac:dyDescent="0.25">
      <c r="B223" s="16" t="s">
        <v>93</v>
      </c>
      <c r="C223" s="5">
        <v>1</v>
      </c>
      <c r="D223" s="5">
        <v>1</v>
      </c>
      <c r="E223" s="6">
        <f t="shared" si="30"/>
        <v>0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2º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1400</v>
      </c>
      <c r="D14" s="5">
        <v>1584</v>
      </c>
      <c r="E14" s="6">
        <f>IF(C14&gt;0,(D14-C14)/C14)</f>
        <v>0.13142857142857142</v>
      </c>
    </row>
    <row r="15" spans="1:5" ht="20.100000000000001" customHeight="1" thickBot="1" x14ac:dyDescent="0.25">
      <c r="B15" s="4" t="s">
        <v>17</v>
      </c>
      <c r="C15" s="5">
        <v>1400</v>
      </c>
      <c r="D15" s="5">
        <v>1584</v>
      </c>
      <c r="E15" s="6">
        <f t="shared" ref="E15:E25" si="0">IF(C15&gt;0,(D15-C15)/C15)</f>
        <v>0.13142857142857142</v>
      </c>
    </row>
    <row r="16" spans="1:5" ht="20.100000000000001" customHeight="1" thickBot="1" x14ac:dyDescent="0.25">
      <c r="B16" s="4" t="s">
        <v>18</v>
      </c>
      <c r="C16" s="5">
        <v>993</v>
      </c>
      <c r="D16" s="5">
        <v>1091</v>
      </c>
      <c r="E16" s="6">
        <f t="shared" si="0"/>
        <v>9.8690835850956699E-2</v>
      </c>
    </row>
    <row r="17" spans="2:5" ht="20.100000000000001" customHeight="1" thickBot="1" x14ac:dyDescent="0.25">
      <c r="B17" s="4" t="s">
        <v>19</v>
      </c>
      <c r="C17" s="5">
        <v>407</v>
      </c>
      <c r="D17" s="5">
        <v>493</v>
      </c>
      <c r="E17" s="6">
        <f t="shared" si="0"/>
        <v>0.2113022113022113</v>
      </c>
    </row>
    <row r="18" spans="2:5" ht="20.100000000000001" customHeight="1" thickBot="1" x14ac:dyDescent="0.25">
      <c r="B18" s="4" t="s">
        <v>100</v>
      </c>
      <c r="C18" s="5">
        <v>3</v>
      </c>
      <c r="D18" s="5">
        <v>2</v>
      </c>
      <c r="E18" s="6">
        <f>IF(C18=0,"-",(D18-C18)/C18)</f>
        <v>-0.33333333333333331</v>
      </c>
    </row>
    <row r="19" spans="2:5" ht="20.100000000000001" customHeight="1" thickBot="1" x14ac:dyDescent="0.25">
      <c r="B19" s="4" t="s">
        <v>101</v>
      </c>
      <c r="C19" s="5">
        <v>1</v>
      </c>
      <c r="D19" s="5">
        <v>2</v>
      </c>
      <c r="E19" s="6">
        <f>IF(C19=0,"-",(D19-C19)/C19)</f>
        <v>1</v>
      </c>
    </row>
    <row r="20" spans="2:5" ht="20.100000000000001" customHeight="1" thickBot="1" x14ac:dyDescent="0.25">
      <c r="B20" s="4" t="s">
        <v>20</v>
      </c>
      <c r="C20" s="6">
        <f>C17/C15</f>
        <v>0.2907142857142857</v>
      </c>
      <c r="D20" s="6">
        <f>D17/D15</f>
        <v>0.31123737373737376</v>
      </c>
      <c r="E20" s="6">
        <f t="shared" si="0"/>
        <v>7.0595388777207072E-2</v>
      </c>
    </row>
    <row r="21" spans="2:5" ht="30" customHeight="1" thickBot="1" x14ac:dyDescent="0.25">
      <c r="B21" s="4" t="s">
        <v>23</v>
      </c>
      <c r="C21" s="5">
        <v>169</v>
      </c>
      <c r="D21" s="5">
        <v>279</v>
      </c>
      <c r="E21" s="6">
        <f t="shared" si="0"/>
        <v>0.65088757396449703</v>
      </c>
    </row>
    <row r="22" spans="2:5" ht="20.100000000000001" customHeight="1" thickBot="1" x14ac:dyDescent="0.25">
      <c r="B22" s="4" t="s">
        <v>24</v>
      </c>
      <c r="C22" s="5">
        <v>82</v>
      </c>
      <c r="D22" s="5">
        <v>127</v>
      </c>
      <c r="E22" s="6">
        <f t="shared" si="0"/>
        <v>0.54878048780487809</v>
      </c>
    </row>
    <row r="23" spans="2:5" ht="20.100000000000001" customHeight="1" thickBot="1" x14ac:dyDescent="0.25">
      <c r="B23" s="4" t="s">
        <v>25</v>
      </c>
      <c r="C23" s="5">
        <v>87</v>
      </c>
      <c r="D23" s="5">
        <v>152</v>
      </c>
      <c r="E23" s="6">
        <f t="shared" si="0"/>
        <v>0.74712643678160917</v>
      </c>
    </row>
    <row r="24" spans="2:5" ht="20.100000000000001" customHeight="1" thickBot="1" x14ac:dyDescent="0.25">
      <c r="B24" s="4" t="s">
        <v>21</v>
      </c>
      <c r="C24" s="6">
        <f>C23/C21</f>
        <v>0.51479289940828399</v>
      </c>
      <c r="D24" s="6">
        <f t="shared" ref="D24" si="1">D23/D21</f>
        <v>0.54480286738351258</v>
      </c>
      <c r="E24" s="6">
        <f t="shared" si="0"/>
        <v>5.8295225147283129E-2</v>
      </c>
    </row>
    <row r="25" spans="2:5" ht="20.100000000000001" customHeight="1" thickBot="1" x14ac:dyDescent="0.25">
      <c r="B25" s="7" t="s">
        <v>26</v>
      </c>
      <c r="C25" s="6">
        <v>0.11620600668848574</v>
      </c>
      <c r="D25" s="6">
        <v>0.13075359139007411</v>
      </c>
      <c r="E25" s="6">
        <f t="shared" si="0"/>
        <v>0.12518788930236788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424</v>
      </c>
      <c r="D34" s="5">
        <v>489</v>
      </c>
      <c r="E34" s="6">
        <f>IF(C34&gt;0,(D34-C34)/C34,"-")</f>
        <v>0.15330188679245282</v>
      </c>
    </row>
    <row r="35" spans="2:5" ht="20.100000000000001" customHeight="1" thickBot="1" x14ac:dyDescent="0.25">
      <c r="B35" s="4" t="s">
        <v>29</v>
      </c>
      <c r="C35" s="5">
        <v>3</v>
      </c>
      <c r="D35" s="5">
        <v>0</v>
      </c>
      <c r="E35" s="6">
        <f t="shared" ref="E35:E37" si="2">IF(C35&gt;0,(D35-C35)/C35,"-")</f>
        <v>-1</v>
      </c>
    </row>
    <row r="36" spans="2:5" ht="20.100000000000001" customHeight="1" thickBot="1" x14ac:dyDescent="0.25">
      <c r="B36" s="4" t="s">
        <v>28</v>
      </c>
      <c r="C36" s="5">
        <v>314</v>
      </c>
      <c r="D36" s="5">
        <v>375</v>
      </c>
      <c r="E36" s="6">
        <f t="shared" si="2"/>
        <v>0.19426751592356689</v>
      </c>
    </row>
    <row r="37" spans="2:5" ht="20.100000000000001" customHeight="1" thickBot="1" x14ac:dyDescent="0.25">
      <c r="B37" s="4" t="s">
        <v>30</v>
      </c>
      <c r="C37" s="5">
        <v>107</v>
      </c>
      <c r="D37" s="5">
        <v>114</v>
      </c>
      <c r="E37" s="6">
        <f t="shared" si="2"/>
        <v>6.5420560747663545E-2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126</v>
      </c>
      <c r="D44" s="5">
        <v>169</v>
      </c>
      <c r="E44" s="6">
        <f>IF(C44&gt;0,(D44-C44)/C44,"-")</f>
        <v>0.34126984126984128</v>
      </c>
    </row>
    <row r="45" spans="2:5" ht="20.100000000000001" customHeight="1" thickBot="1" x14ac:dyDescent="0.25">
      <c r="B45" s="4" t="s">
        <v>34</v>
      </c>
      <c r="C45" s="5">
        <v>21</v>
      </c>
      <c r="D45" s="5">
        <v>23</v>
      </c>
      <c r="E45" s="6">
        <f t="shared" ref="E45:E51" si="3">IF(C45&gt;0,(D45-C45)/C45,"-")</f>
        <v>9.5238095238095233E-2</v>
      </c>
    </row>
    <row r="46" spans="2:5" ht="20.100000000000001" customHeight="1" thickBot="1" x14ac:dyDescent="0.25">
      <c r="B46" s="4" t="s">
        <v>31</v>
      </c>
      <c r="C46" s="5">
        <v>30</v>
      </c>
      <c r="D46" s="5">
        <v>11</v>
      </c>
      <c r="E46" s="6">
        <f t="shared" si="3"/>
        <v>-0.6333333333333333</v>
      </c>
    </row>
    <row r="47" spans="2:5" ht="20.100000000000001" customHeight="1" thickBot="1" x14ac:dyDescent="0.25">
      <c r="B47" s="4" t="s">
        <v>32</v>
      </c>
      <c r="C47" s="5">
        <v>525</v>
      </c>
      <c r="D47" s="5">
        <v>492</v>
      </c>
      <c r="E47" s="6">
        <f t="shared" si="3"/>
        <v>-6.2857142857142861E-2</v>
      </c>
    </row>
    <row r="48" spans="2:5" ht="20.100000000000001" customHeight="1" thickBot="1" x14ac:dyDescent="0.25">
      <c r="B48" s="4" t="s">
        <v>35</v>
      </c>
      <c r="C48" s="5">
        <v>306</v>
      </c>
      <c r="D48" s="5">
        <v>364</v>
      </c>
      <c r="E48" s="6">
        <f t="shared" si="3"/>
        <v>0.18954248366013071</v>
      </c>
    </row>
    <row r="49" spans="2:5" ht="20.100000000000001" customHeight="1" thickBot="1" x14ac:dyDescent="0.25">
      <c r="B49" s="4" t="s">
        <v>67</v>
      </c>
      <c r="C49" s="5">
        <v>145</v>
      </c>
      <c r="D49" s="5">
        <v>162</v>
      </c>
      <c r="E49" s="6">
        <f t="shared" si="3"/>
        <v>0.11724137931034483</v>
      </c>
    </row>
    <row r="50" spans="2:5" ht="20.100000000000001" customHeight="1" collapsed="1" thickBot="1" x14ac:dyDescent="0.25">
      <c r="B50" s="4" t="s">
        <v>36</v>
      </c>
      <c r="C50" s="6">
        <f>C44/(C44+C45)</f>
        <v>0.8571428571428571</v>
      </c>
      <c r="D50" s="6">
        <f>D44/(D44+D45)</f>
        <v>0.88020833333333337</v>
      </c>
      <c r="E50" s="6">
        <f t="shared" si="3"/>
        <v>2.6909722222222321E-2</v>
      </c>
    </row>
    <row r="51" spans="2:5" ht="20.100000000000001" customHeight="1" thickBot="1" x14ac:dyDescent="0.25">
      <c r="B51" s="4" t="s">
        <v>37</v>
      </c>
      <c r="C51" s="6">
        <f>C47/(C46+C47)</f>
        <v>0.94594594594594594</v>
      </c>
      <c r="D51" s="6">
        <f t="shared" ref="D51" si="4">D47/(D46+D47)</f>
        <v>0.97813121272365811</v>
      </c>
      <c r="E51" s="6">
        <f t="shared" si="3"/>
        <v>3.4024424879295717E-2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147</v>
      </c>
      <c r="D58" s="5">
        <v>193</v>
      </c>
      <c r="E58" s="6">
        <f>IF(C58&gt;0,(D58-C58)/C58,"-")</f>
        <v>0.31292517006802723</v>
      </c>
    </row>
    <row r="59" spans="2:5" ht="20.100000000000001" customHeight="1" thickBot="1" x14ac:dyDescent="0.25">
      <c r="B59" s="4" t="s">
        <v>41</v>
      </c>
      <c r="C59" s="5">
        <v>101</v>
      </c>
      <c r="D59" s="5">
        <v>133</v>
      </c>
      <c r="E59" s="6">
        <f t="shared" ref="E59:E63" si="5">IF(C59&gt;0,(D59-C59)/C59,"-")</f>
        <v>0.31683168316831684</v>
      </c>
    </row>
    <row r="60" spans="2:5" ht="20.100000000000001" customHeight="1" thickBot="1" x14ac:dyDescent="0.25">
      <c r="B60" s="4" t="s">
        <v>42</v>
      </c>
      <c r="C60" s="5">
        <v>25</v>
      </c>
      <c r="D60" s="5">
        <v>37</v>
      </c>
      <c r="E60" s="6">
        <f t="shared" si="5"/>
        <v>0.48</v>
      </c>
    </row>
    <row r="61" spans="2:5" ht="20.100000000000001" customHeight="1" collapsed="1" thickBot="1" x14ac:dyDescent="0.25">
      <c r="B61" s="4" t="s">
        <v>98</v>
      </c>
      <c r="C61" s="6">
        <f>(C59+C60)/C58</f>
        <v>0.8571428571428571</v>
      </c>
      <c r="D61" s="6">
        <f>(D59+D60)/D58</f>
        <v>0.88082901554404147</v>
      </c>
      <c r="E61" s="6">
        <f t="shared" si="5"/>
        <v>2.7633851468048441E-2</v>
      </c>
    </row>
    <row r="62" spans="2:5" ht="20.100000000000001" customHeight="1" thickBot="1" x14ac:dyDescent="0.25">
      <c r="B62" s="4" t="s">
        <v>39</v>
      </c>
      <c r="C62" s="6">
        <v>0.84166666666666667</v>
      </c>
      <c r="D62" s="6">
        <v>0.86363636363636365</v>
      </c>
      <c r="E62" s="6">
        <f t="shared" si="5"/>
        <v>2.6102610261026105E-2</v>
      </c>
    </row>
    <row r="63" spans="2:5" ht="20.100000000000001" customHeight="1" thickBot="1" x14ac:dyDescent="0.25">
      <c r="B63" s="4" t="s">
        <v>40</v>
      </c>
      <c r="C63" s="6">
        <v>0.92592592592592593</v>
      </c>
      <c r="D63" s="6">
        <v>0.94871794871794868</v>
      </c>
      <c r="E63" s="6">
        <f t="shared" si="5"/>
        <v>2.4615384615384567E-2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1735</v>
      </c>
      <c r="D70" s="5">
        <v>2026</v>
      </c>
      <c r="E70" s="6">
        <f>IF(C70&gt;0,(D70-C70)/C70,"-")</f>
        <v>0.16772334293948127</v>
      </c>
    </row>
    <row r="71" spans="2:5" ht="20.100000000000001" customHeight="1" thickBot="1" x14ac:dyDescent="0.25">
      <c r="B71" s="4" t="s">
        <v>45</v>
      </c>
      <c r="C71" s="5">
        <v>459</v>
      </c>
      <c r="D71" s="5">
        <v>562</v>
      </c>
      <c r="E71" s="6">
        <f t="shared" ref="E71:E77" si="6">IF(C71&gt;0,(D71-C71)/C71,"-")</f>
        <v>0.22440087145969498</v>
      </c>
    </row>
    <row r="72" spans="2:5" ht="20.100000000000001" customHeight="1" thickBot="1" x14ac:dyDescent="0.25">
      <c r="B72" s="4" t="s">
        <v>43</v>
      </c>
      <c r="C72" s="5">
        <v>5</v>
      </c>
      <c r="D72" s="5">
        <v>1</v>
      </c>
      <c r="E72" s="6">
        <f t="shared" si="6"/>
        <v>-0.8</v>
      </c>
    </row>
    <row r="73" spans="2:5" ht="20.100000000000001" customHeight="1" thickBot="1" x14ac:dyDescent="0.25">
      <c r="B73" s="4" t="s">
        <v>46</v>
      </c>
      <c r="C73" s="5">
        <v>898</v>
      </c>
      <c r="D73" s="5">
        <v>1057</v>
      </c>
      <c r="E73" s="6">
        <f t="shared" si="6"/>
        <v>0.17706013363028952</v>
      </c>
    </row>
    <row r="74" spans="2:5" ht="20.100000000000001" customHeight="1" thickBot="1" x14ac:dyDescent="0.25">
      <c r="B74" s="4" t="s">
        <v>47</v>
      </c>
      <c r="C74" s="5">
        <v>325</v>
      </c>
      <c r="D74" s="5">
        <v>355</v>
      </c>
      <c r="E74" s="6">
        <f t="shared" si="6"/>
        <v>9.2307692307692313E-2</v>
      </c>
    </row>
    <row r="75" spans="2:5" ht="20.100000000000001" customHeight="1" thickBot="1" x14ac:dyDescent="0.25">
      <c r="B75" s="4" t="s">
        <v>48</v>
      </c>
      <c r="C75" s="5">
        <v>48</v>
      </c>
      <c r="D75" s="5">
        <v>51</v>
      </c>
      <c r="E75" s="6">
        <f t="shared" si="6"/>
        <v>6.25E-2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166</v>
      </c>
      <c r="D90" s="5">
        <v>164</v>
      </c>
      <c r="E90" s="6">
        <f>IF(C90&gt;0,(D90-C90)/C90,"-")</f>
        <v>-1.2048192771084338E-2</v>
      </c>
    </row>
    <row r="91" spans="2:5" ht="29.25" thickBot="1" x14ac:dyDescent="0.25">
      <c r="B91" s="4" t="s">
        <v>52</v>
      </c>
      <c r="C91" s="5">
        <v>64</v>
      </c>
      <c r="D91" s="5">
        <v>85</v>
      </c>
      <c r="E91" s="6">
        <f t="shared" ref="E91:E93" si="7">IF(C91&gt;0,(D91-C91)/C91,"-")</f>
        <v>0.328125</v>
      </c>
    </row>
    <row r="92" spans="2:5" ht="29.25" customHeight="1" thickBot="1" x14ac:dyDescent="0.25">
      <c r="B92" s="4" t="s">
        <v>53</v>
      </c>
      <c r="C92" s="5">
        <v>105</v>
      </c>
      <c r="D92" s="5">
        <v>112</v>
      </c>
      <c r="E92" s="6">
        <f t="shared" si="7"/>
        <v>6.6666666666666666E-2</v>
      </c>
    </row>
    <row r="93" spans="2:5" ht="29.25" customHeight="1" thickBot="1" x14ac:dyDescent="0.25">
      <c r="B93" s="4" t="s">
        <v>54</v>
      </c>
      <c r="C93" s="6">
        <f>(C90+C91)/(C90+C91+C92)</f>
        <v>0.68656716417910446</v>
      </c>
      <c r="D93" s="6">
        <f>(D90+D91)/(D90+D91+D92)</f>
        <v>0.68975069252077559</v>
      </c>
      <c r="E93" s="6">
        <f t="shared" si="7"/>
        <v>4.6368782367818585E-3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338</v>
      </c>
      <c r="D100" s="5">
        <v>362</v>
      </c>
      <c r="E100" s="6">
        <f>IF(C100&gt;0,(D100-C100)/C100,"-")</f>
        <v>7.1005917159763315E-2</v>
      </c>
    </row>
    <row r="101" spans="2:5" ht="20.100000000000001" customHeight="1" thickBot="1" x14ac:dyDescent="0.25">
      <c r="B101" s="4" t="s">
        <v>41</v>
      </c>
      <c r="C101" s="5">
        <v>177</v>
      </c>
      <c r="D101" s="5">
        <v>191</v>
      </c>
      <c r="E101" s="6">
        <f t="shared" ref="E101:E105" si="8">IF(C101&gt;0,(D101-C101)/C101,"-")</f>
        <v>7.909604519774012E-2</v>
      </c>
    </row>
    <row r="102" spans="2:5" ht="20.100000000000001" customHeight="1" thickBot="1" x14ac:dyDescent="0.25">
      <c r="B102" s="4" t="s">
        <v>42</v>
      </c>
      <c r="C102" s="5">
        <v>56</v>
      </c>
      <c r="D102" s="5">
        <v>58</v>
      </c>
      <c r="E102" s="6">
        <f t="shared" si="8"/>
        <v>3.5714285714285712E-2</v>
      </c>
    </row>
    <row r="103" spans="2:5" ht="20.100000000000001" customHeight="1" thickBot="1" x14ac:dyDescent="0.25">
      <c r="B103" s="4" t="s">
        <v>98</v>
      </c>
      <c r="C103" s="6">
        <f>(C101+C102)/C100</f>
        <v>0.68934911242603547</v>
      </c>
      <c r="D103" s="6">
        <f>(D101+D102)/D100</f>
        <v>0.68784530386740328</v>
      </c>
      <c r="E103" s="6">
        <f t="shared" si="8"/>
        <v>-2.1814905271145095E-3</v>
      </c>
    </row>
    <row r="104" spans="2:5" ht="20.100000000000001" customHeight="1" thickBot="1" x14ac:dyDescent="0.25">
      <c r="B104" s="4" t="s">
        <v>39</v>
      </c>
      <c r="C104" s="6">
        <v>0.70799999999999996</v>
      </c>
      <c r="D104" s="6">
        <v>0.69963369963369959</v>
      </c>
      <c r="E104" s="6">
        <f t="shared" si="8"/>
        <v>-1.1816808426977927E-2</v>
      </c>
    </row>
    <row r="105" spans="2:5" ht="20.100000000000001" customHeight="1" thickBot="1" x14ac:dyDescent="0.25">
      <c r="B105" s="4" t="s">
        <v>40</v>
      </c>
      <c r="C105" s="6">
        <v>0.63636363636363635</v>
      </c>
      <c r="D105" s="6">
        <v>0.651685393258427</v>
      </c>
      <c r="E105" s="6">
        <f t="shared" si="8"/>
        <v>2.4077046548956735E-2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318</v>
      </c>
      <c r="D112" s="5">
        <v>375</v>
      </c>
      <c r="E112" s="6">
        <f>IF(C112&gt;0,(D112-C112)/C112,"-")</f>
        <v>0.17924528301886791</v>
      </c>
    </row>
    <row r="113" spans="2:14" ht="15" thickBot="1" x14ac:dyDescent="0.25">
      <c r="B113" s="4" t="s">
        <v>56</v>
      </c>
      <c r="C113" s="5">
        <v>203</v>
      </c>
      <c r="D113" s="5">
        <v>239</v>
      </c>
      <c r="E113" s="6">
        <f t="shared" ref="E113:E114" si="9">IF(C113&gt;0,(D113-C113)/C113,"-")</f>
        <v>0.17733990147783252</v>
      </c>
    </row>
    <row r="114" spans="2:14" ht="15" thickBot="1" x14ac:dyDescent="0.25">
      <c r="B114" s="4" t="s">
        <v>57</v>
      </c>
      <c r="C114" s="5">
        <v>115</v>
      </c>
      <c r="D114" s="5">
        <v>136</v>
      </c>
      <c r="E114" s="6">
        <f t="shared" si="9"/>
        <v>0.18260869565217391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1</v>
      </c>
      <c r="E128" s="10">
        <v>0</v>
      </c>
      <c r="F128" s="10">
        <v>2</v>
      </c>
      <c r="G128" s="10">
        <v>1</v>
      </c>
      <c r="H128" s="10">
        <v>0</v>
      </c>
      <c r="I128" s="10">
        <v>0</v>
      </c>
      <c r="J128" s="10">
        <v>1</v>
      </c>
      <c r="K128" s="6">
        <f>IF(C128=0,"-",(G128-C128)/C128)</f>
        <v>0</v>
      </c>
      <c r="L128" s="6">
        <f t="shared" ref="L128:N133" si="10">IF(D128=0,"-",(H128-D128)/D128)</f>
        <v>-1</v>
      </c>
      <c r="M128" s="6" t="str">
        <f t="shared" si="10"/>
        <v>-</v>
      </c>
      <c r="N128" s="6">
        <f t="shared" si="10"/>
        <v>-0.5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</v>
      </c>
      <c r="D133" s="10">
        <v>1</v>
      </c>
      <c r="E133" s="10">
        <v>0</v>
      </c>
      <c r="F133" s="10">
        <v>2</v>
      </c>
      <c r="G133" s="10">
        <v>1</v>
      </c>
      <c r="H133" s="10">
        <v>0</v>
      </c>
      <c r="I133" s="10">
        <v>0</v>
      </c>
      <c r="J133" s="10">
        <v>1</v>
      </c>
      <c r="K133" s="6">
        <f t="shared" si="11"/>
        <v>0</v>
      </c>
      <c r="L133" s="6">
        <f t="shared" si="10"/>
        <v>-1</v>
      </c>
      <c r="M133" s="6" t="str">
        <f t="shared" si="10"/>
        <v>-</v>
      </c>
      <c r="N133" s="6">
        <f t="shared" si="10"/>
        <v>-0.5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>
        <f>IF(D128=0,"-",D128/(D128+D129))</f>
        <v>1</v>
      </c>
      <c r="E134" s="6" t="str">
        <f t="shared" ref="E134:J134" si="12">IF(E128=0,"-",E128/(E128+E129))</f>
        <v>-</v>
      </c>
      <c r="F134" s="6">
        <f t="shared" si="12"/>
        <v>1</v>
      </c>
      <c r="G134" s="6">
        <f t="shared" si="12"/>
        <v>1</v>
      </c>
      <c r="H134" s="6" t="str">
        <f t="shared" si="12"/>
        <v>-</v>
      </c>
      <c r="I134" s="6" t="str">
        <f t="shared" si="12"/>
        <v>-</v>
      </c>
      <c r="J134" s="6">
        <f t="shared" si="12"/>
        <v>1</v>
      </c>
      <c r="K134" s="6">
        <f>IF(OR(C134="-",G134="-"),"-",(G134-C134)/C134)</f>
        <v>0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</v>
      </c>
      <c r="D143" s="10">
        <v>0</v>
      </c>
      <c r="E143" s="10">
        <v>0</v>
      </c>
      <c r="F143" s="10">
        <v>1</v>
      </c>
      <c r="G143" s="10">
        <v>2</v>
      </c>
      <c r="H143" s="10">
        <v>0</v>
      </c>
      <c r="I143" s="10">
        <v>1</v>
      </c>
      <c r="J143" s="10">
        <v>3</v>
      </c>
      <c r="K143" s="6">
        <f>IF(C143=0,"-",(G143-C143)/C143)</f>
        <v>1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2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1</v>
      </c>
      <c r="F144" s="10">
        <v>1</v>
      </c>
      <c r="G144" s="10">
        <v>3</v>
      </c>
      <c r="H144" s="10">
        <v>0</v>
      </c>
      <c r="I144" s="10">
        <v>0</v>
      </c>
      <c r="J144" s="10">
        <v>3</v>
      </c>
      <c r="K144" s="6" t="str">
        <f t="shared" ref="K144:K147" si="16">IF(C144=0,"-",(G144-C144)/C144)</f>
        <v>-</v>
      </c>
      <c r="L144" s="6" t="str">
        <f t="shared" si="15"/>
        <v>-</v>
      </c>
      <c r="M144" s="6">
        <f t="shared" si="15"/>
        <v>-1</v>
      </c>
      <c r="N144" s="6">
        <f t="shared" si="15"/>
        <v>2</v>
      </c>
    </row>
    <row r="145" spans="2:14" ht="15" thickBot="1" x14ac:dyDescent="0.25">
      <c r="B145" s="4" t="s">
        <v>73</v>
      </c>
      <c r="C145" s="10">
        <v>40</v>
      </c>
      <c r="D145" s="10">
        <v>0</v>
      </c>
      <c r="E145" s="10">
        <v>2</v>
      </c>
      <c r="F145" s="10">
        <v>42</v>
      </c>
      <c r="G145" s="10">
        <v>41</v>
      </c>
      <c r="H145" s="10">
        <v>0</v>
      </c>
      <c r="I145" s="10">
        <v>3</v>
      </c>
      <c r="J145" s="10">
        <v>44</v>
      </c>
      <c r="K145" s="6">
        <f t="shared" si="16"/>
        <v>2.5000000000000001E-2</v>
      </c>
      <c r="L145" s="6" t="str">
        <f t="shared" si="15"/>
        <v>-</v>
      </c>
      <c r="M145" s="6">
        <f t="shared" si="15"/>
        <v>0.5</v>
      </c>
      <c r="N145" s="6">
        <f t="shared" si="15"/>
        <v>4.7619047619047616E-2</v>
      </c>
    </row>
    <row r="146" spans="2:14" ht="15" thickBot="1" x14ac:dyDescent="0.25">
      <c r="B146" s="4" t="s">
        <v>74</v>
      </c>
      <c r="C146" s="10">
        <v>6</v>
      </c>
      <c r="D146" s="10">
        <v>0</v>
      </c>
      <c r="E146" s="10">
        <v>5</v>
      </c>
      <c r="F146" s="10">
        <v>11</v>
      </c>
      <c r="G146" s="10">
        <v>7</v>
      </c>
      <c r="H146" s="10">
        <v>0</v>
      </c>
      <c r="I146" s="10">
        <v>2</v>
      </c>
      <c r="J146" s="10">
        <v>9</v>
      </c>
      <c r="K146" s="6">
        <f t="shared" si="16"/>
        <v>0.16666666666666666</v>
      </c>
      <c r="L146" s="6" t="str">
        <f t="shared" si="15"/>
        <v>-</v>
      </c>
      <c r="M146" s="6">
        <f t="shared" si="15"/>
        <v>-0.6</v>
      </c>
      <c r="N146" s="6">
        <f t="shared" si="15"/>
        <v>-0.18181818181818182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47</v>
      </c>
      <c r="D148" s="10">
        <v>0</v>
      </c>
      <c r="E148" s="10">
        <v>8</v>
      </c>
      <c r="F148" s="10">
        <v>55</v>
      </c>
      <c r="G148" s="10">
        <v>53</v>
      </c>
      <c r="H148" s="10">
        <v>0</v>
      </c>
      <c r="I148" s="10">
        <v>6</v>
      </c>
      <c r="J148" s="10">
        <v>59</v>
      </c>
      <c r="K148" s="6">
        <f t="shared" ref="K148" si="17">IF(C148=0,"-",(G148-C148)/C148)</f>
        <v>0.1276595744680851</v>
      </c>
      <c r="L148" s="6" t="str">
        <f t="shared" ref="L148" si="18">IF(D148=0,"-",(H148-D148)/D148)</f>
        <v>-</v>
      </c>
      <c r="M148" s="6">
        <f t="shared" ref="M148" si="19">IF(E148=0,"-",(I148-E148)/E148)</f>
        <v>-0.25</v>
      </c>
      <c r="N148" s="6">
        <f t="shared" ref="N148" si="20">IF(F148=0,"-",(J148-F148)/F148)</f>
        <v>7.2727272727272724E-2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2.4390243902439025E-2</v>
      </c>
      <c r="D149" s="6" t="str">
        <f t="shared" si="21"/>
        <v>-</v>
      </c>
      <c r="E149" s="6" t="str">
        <f t="shared" si="21"/>
        <v>-</v>
      </c>
      <c r="F149" s="6">
        <f t="shared" si="21"/>
        <v>2.3255813953488372E-2</v>
      </c>
      <c r="G149" s="6">
        <f t="shared" si="21"/>
        <v>4.6511627906976744E-2</v>
      </c>
      <c r="H149" s="6" t="str">
        <f t="shared" si="21"/>
        <v>-</v>
      </c>
      <c r="I149" s="6">
        <f t="shared" si="21"/>
        <v>0.25</v>
      </c>
      <c r="J149" s="6">
        <f t="shared" si="21"/>
        <v>6.3829787234042548E-2</v>
      </c>
      <c r="K149" s="6">
        <f>IF(OR(C149="-",G149="-"),"-",(G149-C149)/C149)</f>
        <v>0.90697674418604646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1.7446808510638296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>
        <f t="shared" si="21"/>
        <v>0.16666666666666666</v>
      </c>
      <c r="F150" s="6">
        <f t="shared" si="21"/>
        <v>8.3333333333333329E-2</v>
      </c>
      <c r="G150" s="6">
        <f t="shared" si="21"/>
        <v>0.3</v>
      </c>
      <c r="H150" s="6" t="str">
        <f t="shared" si="21"/>
        <v>-</v>
      </c>
      <c r="I150" s="6" t="str">
        <f t="shared" si="21"/>
        <v>-</v>
      </c>
      <c r="J150" s="6">
        <f t="shared" si="21"/>
        <v>0.25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>
        <f t="shared" si="22"/>
        <v>2.0000000000000004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45</v>
      </c>
      <c r="D157" s="19">
        <v>48</v>
      </c>
      <c r="E157" s="18">
        <f>IF(C157=0,"-",(D157-C157)/C157)</f>
        <v>6.6666666666666666E-2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2</v>
      </c>
      <c r="D158" s="19">
        <v>2</v>
      </c>
      <c r="E158" s="18">
        <f t="shared" ref="E158:E159" si="23">IF(C158=0,"-",(D158-C158)/C158)</f>
        <v>0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3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0.95744680851063835</v>
      </c>
      <c r="D160" s="18">
        <f>IF(D157=0,"-",D157/(D157+D158+D159))</f>
        <v>0.90566037735849059</v>
      </c>
      <c r="E160" s="18">
        <f>IF(OR(C160="-",D160="-"),"-",(D160-C160)/C160)</f>
        <v>-5.4088050314465438E-2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3</v>
      </c>
      <c r="D166" s="5">
        <v>1</v>
      </c>
      <c r="E166" s="6">
        <f>IF(C166=0,"-",(D166-C166)/C166)</f>
        <v>-0.66666666666666663</v>
      </c>
    </row>
    <row r="167" spans="2:14" ht="20.100000000000001" customHeight="1" thickBot="1" x14ac:dyDescent="0.25">
      <c r="B167" s="4" t="s">
        <v>41</v>
      </c>
      <c r="C167" s="5">
        <v>2</v>
      </c>
      <c r="D167" s="5">
        <v>1</v>
      </c>
      <c r="E167" s="6">
        <f t="shared" ref="E167:E168" si="24">IF(C167=0,"-",(D167-C167)/C167)</f>
        <v>-0.5</v>
      </c>
    </row>
    <row r="168" spans="2:14" ht="20.100000000000001" customHeight="1" thickBot="1" x14ac:dyDescent="0.25">
      <c r="B168" s="4" t="s">
        <v>42</v>
      </c>
      <c r="C168" s="5">
        <v>1</v>
      </c>
      <c r="D168" s="5">
        <v>0</v>
      </c>
      <c r="E168" s="6">
        <f t="shared" si="24"/>
        <v>-1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1</v>
      </c>
      <c r="E169" s="6">
        <f t="shared" ref="E169:E171" si="25">IF(OR(C169="-",D169="-"),"-",(D169-C169)/C169)</f>
        <v>0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1</v>
      </c>
      <c r="E170" s="6">
        <f t="shared" si="25"/>
        <v>0</v>
      </c>
    </row>
    <row r="171" spans="2:14" ht="20.100000000000001" customHeight="1" thickBot="1" x14ac:dyDescent="0.25">
      <c r="B171" s="4" t="s">
        <v>40</v>
      </c>
      <c r="C171" s="6">
        <v>1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5</v>
      </c>
      <c r="D178" s="5">
        <v>3</v>
      </c>
      <c r="E178" s="6">
        <f>IF(C178=0,"-",(D178-C178)/C178)</f>
        <v>-0.4</v>
      </c>
      <c r="H178" s="13"/>
    </row>
    <row r="179" spans="2:8" ht="15" thickBot="1" x14ac:dyDescent="0.25">
      <c r="B179" s="4" t="s">
        <v>43</v>
      </c>
      <c r="C179" s="5">
        <v>3</v>
      </c>
      <c r="D179" s="5">
        <v>2</v>
      </c>
      <c r="E179" s="6">
        <f t="shared" ref="E179:E185" si="26">IF(C179=0,"-",(D179-C179)/C179)</f>
        <v>-0.33333333333333331</v>
      </c>
      <c r="H179" s="13"/>
    </row>
    <row r="180" spans="2:8" ht="15" thickBot="1" x14ac:dyDescent="0.25">
      <c r="B180" s="4" t="s">
        <v>47</v>
      </c>
      <c r="C180" s="5">
        <v>2</v>
      </c>
      <c r="D180" s="5">
        <v>0</v>
      </c>
      <c r="E180" s="6">
        <f t="shared" si="26"/>
        <v>-1</v>
      </c>
      <c r="H180" s="13"/>
    </row>
    <row r="181" spans="2:8" ht="15" thickBot="1" x14ac:dyDescent="0.25">
      <c r="B181" s="4" t="s">
        <v>78</v>
      </c>
      <c r="C181" s="5">
        <v>0</v>
      </c>
      <c r="D181" s="5">
        <v>1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53</v>
      </c>
      <c r="D182" s="5">
        <v>64</v>
      </c>
      <c r="E182" s="6">
        <f t="shared" si="26"/>
        <v>0.20754716981132076</v>
      </c>
      <c r="H182" s="13"/>
    </row>
    <row r="183" spans="2:8" ht="15" thickBot="1" x14ac:dyDescent="0.25">
      <c r="B183" s="4" t="s">
        <v>47</v>
      </c>
      <c r="C183" s="5">
        <v>47</v>
      </c>
      <c r="D183" s="5">
        <v>61</v>
      </c>
      <c r="E183" s="6">
        <f t="shared" si="26"/>
        <v>0.2978723404255319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6</v>
      </c>
      <c r="D185" s="5">
        <v>3</v>
      </c>
      <c r="E185" s="6">
        <f t="shared" si="26"/>
        <v>-0.5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4</v>
      </c>
      <c r="D197" s="5">
        <v>1</v>
      </c>
      <c r="E197" s="6">
        <f t="shared" ref="E197:E200" si="27">IF(C197=0,"-",(D197-C197)/C197)</f>
        <v>-0.75</v>
      </c>
    </row>
    <row r="198" spans="2:5" ht="15" thickBot="1" x14ac:dyDescent="0.25">
      <c r="B198" s="4" t="s">
        <v>83</v>
      </c>
      <c r="C198" s="5">
        <v>2</v>
      </c>
      <c r="D198" s="5">
        <v>0</v>
      </c>
      <c r="E198" s="6">
        <f t="shared" si="27"/>
        <v>-1</v>
      </c>
    </row>
    <row r="199" spans="2:5" ht="15" thickBot="1" x14ac:dyDescent="0.25">
      <c r="B199" s="4" t="s">
        <v>84</v>
      </c>
      <c r="C199" s="5">
        <v>6</v>
      </c>
      <c r="D199" s="5">
        <v>1</v>
      </c>
      <c r="E199" s="6">
        <f t="shared" si="27"/>
        <v>-0.83333333333333337</v>
      </c>
    </row>
    <row r="200" spans="2:5" ht="15" thickBot="1" x14ac:dyDescent="0.25">
      <c r="B200" s="4" t="s">
        <v>85</v>
      </c>
      <c r="C200" s="5">
        <v>3</v>
      </c>
      <c r="D200" s="5">
        <v>0</v>
      </c>
      <c r="E200" s="6">
        <f t="shared" si="27"/>
        <v>-1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4</v>
      </c>
      <c r="D208" s="5">
        <v>1</v>
      </c>
      <c r="E208" s="6">
        <f t="shared" si="28"/>
        <v>-0.75</v>
      </c>
    </row>
    <row r="209" spans="2:5" ht="20.100000000000001" customHeight="1" thickBot="1" x14ac:dyDescent="0.25">
      <c r="B209" s="17" t="s">
        <v>86</v>
      </c>
      <c r="C209" s="5">
        <v>4</v>
      </c>
      <c r="D209" s="5">
        <v>1</v>
      </c>
      <c r="E209" s="6">
        <f t="shared" si="28"/>
        <v>-0.75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2</v>
      </c>
      <c r="D212" s="5">
        <v>0</v>
      </c>
      <c r="E212" s="6">
        <f>IF(C212=0,"-",(D212-C212)/C212)</f>
        <v>-1</v>
      </c>
    </row>
    <row r="213" spans="2:5" ht="15" thickBot="1" x14ac:dyDescent="0.25">
      <c r="B213" s="17" t="s">
        <v>86</v>
      </c>
      <c r="C213" s="5">
        <v>2</v>
      </c>
      <c r="D213" s="5">
        <v>0</v>
      </c>
      <c r="E213" s="6">
        <f t="shared" ref="E213:E214" si="29">IF(C213=0,"-",(D213-C213)/C213)</f>
        <v>-1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4</v>
      </c>
      <c r="D221" s="5">
        <v>1</v>
      </c>
      <c r="E221" s="6">
        <f t="shared" ref="E221:E223" si="30">IF(C221=0,"-",(D221-C221)/C221)</f>
        <v>-0.75</v>
      </c>
    </row>
    <row r="222" spans="2:5" ht="15" thickBot="1" x14ac:dyDescent="0.25">
      <c r="B222" s="16" t="s">
        <v>92</v>
      </c>
      <c r="C222" s="5">
        <v>6</v>
      </c>
      <c r="D222" s="5">
        <v>1</v>
      </c>
      <c r="E222" s="6">
        <f t="shared" si="30"/>
        <v>-0.83333333333333337</v>
      </c>
    </row>
    <row r="223" spans="2:5" ht="15" thickBot="1" x14ac:dyDescent="0.25">
      <c r="B223" s="16" t="s">
        <v>93</v>
      </c>
      <c r="C223" s="5">
        <v>4</v>
      </c>
      <c r="D223" s="5">
        <v>10</v>
      </c>
      <c r="E223" s="6">
        <f t="shared" si="30"/>
        <v>1.5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2º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1643</v>
      </c>
      <c r="D14" s="5">
        <v>1581</v>
      </c>
      <c r="E14" s="6">
        <f>IF(C14&gt;0,(D14-C14)/C14)</f>
        <v>-3.7735849056603772E-2</v>
      </c>
    </row>
    <row r="15" spans="1:5" ht="20.100000000000001" customHeight="1" thickBot="1" x14ac:dyDescent="0.25">
      <c r="B15" s="4" t="s">
        <v>17</v>
      </c>
      <c r="C15" s="5">
        <v>1596</v>
      </c>
      <c r="D15" s="5">
        <v>1525</v>
      </c>
      <c r="E15" s="6">
        <f t="shared" ref="E15:E25" si="0">IF(C15&gt;0,(D15-C15)/C15)</f>
        <v>-4.4486215538847115E-2</v>
      </c>
    </row>
    <row r="16" spans="1:5" ht="20.100000000000001" customHeight="1" thickBot="1" x14ac:dyDescent="0.25">
      <c r="B16" s="4" t="s">
        <v>18</v>
      </c>
      <c r="C16" s="5">
        <v>1101</v>
      </c>
      <c r="D16" s="5">
        <v>1062</v>
      </c>
      <c r="E16" s="6">
        <f t="shared" si="0"/>
        <v>-3.5422343324250684E-2</v>
      </c>
    </row>
    <row r="17" spans="2:5" ht="20.100000000000001" customHeight="1" thickBot="1" x14ac:dyDescent="0.25">
      <c r="B17" s="4" t="s">
        <v>19</v>
      </c>
      <c r="C17" s="5">
        <v>495</v>
      </c>
      <c r="D17" s="5">
        <v>463</v>
      </c>
      <c r="E17" s="6">
        <f t="shared" si="0"/>
        <v>-6.4646464646464646E-2</v>
      </c>
    </row>
    <row r="18" spans="2:5" ht="20.100000000000001" customHeight="1" thickBot="1" x14ac:dyDescent="0.25">
      <c r="B18" s="4" t="s">
        <v>100</v>
      </c>
      <c r="C18" s="5">
        <v>5</v>
      </c>
      <c r="D18" s="5">
        <v>5</v>
      </c>
      <c r="E18" s="6">
        <f>IF(C18=0,"-",(D18-C18)/C18)</f>
        <v>0</v>
      </c>
    </row>
    <row r="19" spans="2:5" ht="20.100000000000001" customHeight="1" thickBot="1" x14ac:dyDescent="0.25">
      <c r="B19" s="4" t="s">
        <v>101</v>
      </c>
      <c r="C19" s="5">
        <v>1</v>
      </c>
      <c r="D19" s="5">
        <v>2</v>
      </c>
      <c r="E19" s="6">
        <f>IF(C19=0,"-",(D19-C19)/C19)</f>
        <v>1</v>
      </c>
    </row>
    <row r="20" spans="2:5" ht="20.100000000000001" customHeight="1" thickBot="1" x14ac:dyDescent="0.25">
      <c r="B20" s="4" t="s">
        <v>20</v>
      </c>
      <c r="C20" s="6">
        <f>C17/C15</f>
        <v>0.31015037593984962</v>
      </c>
      <c r="D20" s="6">
        <f>D17/D15</f>
        <v>0.30360655737704917</v>
      </c>
      <c r="E20" s="6">
        <f t="shared" si="0"/>
        <v>-2.1098857426726306E-2</v>
      </c>
    </row>
    <row r="21" spans="2:5" ht="30" customHeight="1" thickBot="1" x14ac:dyDescent="0.25">
      <c r="B21" s="4" t="s">
        <v>23</v>
      </c>
      <c r="C21" s="5">
        <v>115</v>
      </c>
      <c r="D21" s="5">
        <v>104</v>
      </c>
      <c r="E21" s="6">
        <f t="shared" si="0"/>
        <v>-9.5652173913043481E-2</v>
      </c>
    </row>
    <row r="22" spans="2:5" ht="20.100000000000001" customHeight="1" thickBot="1" x14ac:dyDescent="0.25">
      <c r="B22" s="4" t="s">
        <v>24</v>
      </c>
      <c r="C22" s="5">
        <v>81</v>
      </c>
      <c r="D22" s="5">
        <v>70</v>
      </c>
      <c r="E22" s="6">
        <f t="shared" si="0"/>
        <v>-0.13580246913580246</v>
      </c>
    </row>
    <row r="23" spans="2:5" ht="20.100000000000001" customHeight="1" thickBot="1" x14ac:dyDescent="0.25">
      <c r="B23" s="4" t="s">
        <v>25</v>
      </c>
      <c r="C23" s="5">
        <v>34</v>
      </c>
      <c r="D23" s="5">
        <v>34</v>
      </c>
      <c r="E23" s="6">
        <f t="shared" si="0"/>
        <v>0</v>
      </c>
    </row>
    <row r="24" spans="2:5" ht="20.100000000000001" customHeight="1" thickBot="1" x14ac:dyDescent="0.25">
      <c r="B24" s="4" t="s">
        <v>21</v>
      </c>
      <c r="C24" s="6">
        <f>C23/C21</f>
        <v>0.29565217391304349</v>
      </c>
      <c r="D24" s="6">
        <f t="shared" ref="D24" si="1">D23/D21</f>
        <v>0.32692307692307693</v>
      </c>
      <c r="E24" s="6">
        <f t="shared" si="0"/>
        <v>0.10576923076923073</v>
      </c>
    </row>
    <row r="25" spans="2:5" ht="20.100000000000001" customHeight="1" thickBot="1" x14ac:dyDescent="0.25">
      <c r="B25" s="7" t="s">
        <v>26</v>
      </c>
      <c r="C25" s="6">
        <v>0.155657962109575</v>
      </c>
      <c r="D25" s="6">
        <v>0.14701884347747285</v>
      </c>
      <c r="E25" s="6">
        <f t="shared" si="0"/>
        <v>-5.5500653580577299E-2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458</v>
      </c>
      <c r="D34" s="5">
        <v>492</v>
      </c>
      <c r="E34" s="6">
        <f>IF(C34&gt;0,(D34-C34)/C34,"-")</f>
        <v>7.4235807860262015E-2</v>
      </c>
    </row>
    <row r="35" spans="2:5" ht="20.100000000000001" customHeight="1" thickBot="1" x14ac:dyDescent="0.25">
      <c r="B35" s="4" t="s">
        <v>29</v>
      </c>
      <c r="C35" s="5">
        <v>2</v>
      </c>
      <c r="D35" s="5">
        <v>2</v>
      </c>
      <c r="E35" s="6">
        <f t="shared" ref="E35:E37" si="2">IF(C35&gt;0,(D35-C35)/C35,"-")</f>
        <v>0</v>
      </c>
    </row>
    <row r="36" spans="2:5" ht="20.100000000000001" customHeight="1" thickBot="1" x14ac:dyDescent="0.25">
      <c r="B36" s="4" t="s">
        <v>28</v>
      </c>
      <c r="C36" s="5">
        <v>323</v>
      </c>
      <c r="D36" s="5">
        <v>346</v>
      </c>
      <c r="E36" s="6">
        <f t="shared" si="2"/>
        <v>7.1207430340557279E-2</v>
      </c>
    </row>
    <row r="37" spans="2:5" ht="20.100000000000001" customHeight="1" thickBot="1" x14ac:dyDescent="0.25">
      <c r="B37" s="4" t="s">
        <v>30</v>
      </c>
      <c r="C37" s="5">
        <v>133</v>
      </c>
      <c r="D37" s="5">
        <v>144</v>
      </c>
      <c r="E37" s="6">
        <f t="shared" si="2"/>
        <v>8.2706766917293228E-2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236</v>
      </c>
      <c r="D44" s="5">
        <v>254</v>
      </c>
      <c r="E44" s="6">
        <f>IF(C44&gt;0,(D44-C44)/C44,"-")</f>
        <v>7.6271186440677971E-2</v>
      </c>
    </row>
    <row r="45" spans="2:5" ht="20.100000000000001" customHeight="1" thickBot="1" x14ac:dyDescent="0.25">
      <c r="B45" s="4" t="s">
        <v>34</v>
      </c>
      <c r="C45" s="5">
        <v>16</v>
      </c>
      <c r="D45" s="5">
        <v>19</v>
      </c>
      <c r="E45" s="6">
        <f t="shared" ref="E45:E51" si="3">IF(C45&gt;0,(D45-C45)/C45,"-")</f>
        <v>0.1875</v>
      </c>
    </row>
    <row r="46" spans="2:5" ht="20.100000000000001" customHeight="1" thickBot="1" x14ac:dyDescent="0.25">
      <c r="B46" s="4" t="s">
        <v>31</v>
      </c>
      <c r="C46" s="5">
        <v>19</v>
      </c>
      <c r="D46" s="5">
        <v>18</v>
      </c>
      <c r="E46" s="6">
        <f t="shared" si="3"/>
        <v>-5.2631578947368418E-2</v>
      </c>
    </row>
    <row r="47" spans="2:5" ht="20.100000000000001" customHeight="1" thickBot="1" x14ac:dyDescent="0.25">
      <c r="B47" s="4" t="s">
        <v>32</v>
      </c>
      <c r="C47" s="5">
        <v>565</v>
      </c>
      <c r="D47" s="5">
        <v>595</v>
      </c>
      <c r="E47" s="6">
        <f t="shared" si="3"/>
        <v>5.3097345132743362E-2</v>
      </c>
    </row>
    <row r="48" spans="2:5" ht="20.100000000000001" customHeight="1" thickBot="1" x14ac:dyDescent="0.25">
      <c r="B48" s="4" t="s">
        <v>35</v>
      </c>
      <c r="C48" s="5">
        <v>275</v>
      </c>
      <c r="D48" s="5">
        <v>291</v>
      </c>
      <c r="E48" s="6">
        <f t="shared" si="3"/>
        <v>5.8181818181818182E-2</v>
      </c>
    </row>
    <row r="49" spans="2:5" ht="20.100000000000001" customHeight="1" thickBot="1" x14ac:dyDescent="0.25">
      <c r="B49" s="4" t="s">
        <v>67</v>
      </c>
      <c r="C49" s="5">
        <v>217</v>
      </c>
      <c r="D49" s="5">
        <v>121</v>
      </c>
      <c r="E49" s="6">
        <f t="shared" si="3"/>
        <v>-0.44239631336405533</v>
      </c>
    </row>
    <row r="50" spans="2:5" ht="20.100000000000001" customHeight="1" collapsed="1" thickBot="1" x14ac:dyDescent="0.25">
      <c r="B50" s="4" t="s">
        <v>36</v>
      </c>
      <c r="C50" s="6">
        <f>C44/(C44+C45)</f>
        <v>0.93650793650793651</v>
      </c>
      <c r="D50" s="6">
        <f>D44/(D44+D45)</f>
        <v>0.93040293040293043</v>
      </c>
      <c r="E50" s="6">
        <f t="shared" si="3"/>
        <v>-6.5189048239895466E-3</v>
      </c>
    </row>
    <row r="51" spans="2:5" ht="20.100000000000001" customHeight="1" thickBot="1" x14ac:dyDescent="0.25">
      <c r="B51" s="4" t="s">
        <v>37</v>
      </c>
      <c r="C51" s="6">
        <f>C47/(C46+C47)</f>
        <v>0.96746575342465757</v>
      </c>
      <c r="D51" s="6">
        <f t="shared" ref="D51" si="4">D47/(D46+D47)</f>
        <v>0.9706362153344209</v>
      </c>
      <c r="E51" s="6">
        <f t="shared" si="3"/>
        <v>3.2770792129235165E-3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253</v>
      </c>
      <c r="D58" s="5">
        <v>273</v>
      </c>
      <c r="E58" s="6">
        <f>IF(C58&gt;0,(D58-C58)/C58,"-")</f>
        <v>7.9051383399209488E-2</v>
      </c>
    </row>
    <row r="59" spans="2:5" ht="20.100000000000001" customHeight="1" thickBot="1" x14ac:dyDescent="0.25">
      <c r="B59" s="4" t="s">
        <v>41</v>
      </c>
      <c r="C59" s="5">
        <v>164</v>
      </c>
      <c r="D59" s="5">
        <v>182</v>
      </c>
      <c r="E59" s="6">
        <f t="shared" ref="E59:E63" si="5">IF(C59&gt;0,(D59-C59)/C59,"-")</f>
        <v>0.10975609756097561</v>
      </c>
    </row>
    <row r="60" spans="2:5" ht="20.100000000000001" customHeight="1" thickBot="1" x14ac:dyDescent="0.25">
      <c r="B60" s="4" t="s">
        <v>42</v>
      </c>
      <c r="C60" s="5">
        <v>72</v>
      </c>
      <c r="D60" s="5">
        <v>72</v>
      </c>
      <c r="E60" s="6">
        <f t="shared" si="5"/>
        <v>0</v>
      </c>
    </row>
    <row r="61" spans="2:5" ht="20.100000000000001" customHeight="1" collapsed="1" thickBot="1" x14ac:dyDescent="0.25">
      <c r="B61" s="4" t="s">
        <v>98</v>
      </c>
      <c r="C61" s="6">
        <f>(C59+C60)/C58</f>
        <v>0.93280632411067199</v>
      </c>
      <c r="D61" s="6">
        <f>(D59+D60)/D58</f>
        <v>0.93040293040293043</v>
      </c>
      <c r="E61" s="6">
        <f t="shared" si="5"/>
        <v>-2.5765195256720998E-3</v>
      </c>
    </row>
    <row r="62" spans="2:5" ht="20.100000000000001" customHeight="1" thickBot="1" x14ac:dyDescent="0.25">
      <c r="B62" s="4" t="s">
        <v>39</v>
      </c>
      <c r="C62" s="6">
        <v>0.93181818181818177</v>
      </c>
      <c r="D62" s="6">
        <v>0.92385786802030456</v>
      </c>
      <c r="E62" s="6">
        <f t="shared" si="5"/>
        <v>-8.5427757830877325E-3</v>
      </c>
    </row>
    <row r="63" spans="2:5" ht="20.100000000000001" customHeight="1" thickBot="1" x14ac:dyDescent="0.25">
      <c r="B63" s="4" t="s">
        <v>40</v>
      </c>
      <c r="C63" s="6">
        <v>0.93506493506493504</v>
      </c>
      <c r="D63" s="6">
        <v>0.94736842105263153</v>
      </c>
      <c r="E63" s="6">
        <f t="shared" si="5"/>
        <v>1.3157894736842073E-2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1937</v>
      </c>
      <c r="D70" s="5">
        <v>1863</v>
      </c>
      <c r="E70" s="6">
        <f>IF(C70&gt;0,(D70-C70)/C70,"-")</f>
        <v>-3.8203407330924109E-2</v>
      </c>
    </row>
    <row r="71" spans="2:5" ht="20.100000000000001" customHeight="1" thickBot="1" x14ac:dyDescent="0.25">
      <c r="B71" s="4" t="s">
        <v>45</v>
      </c>
      <c r="C71" s="5">
        <v>717</v>
      </c>
      <c r="D71" s="5">
        <v>788</v>
      </c>
      <c r="E71" s="6">
        <f t="shared" ref="E71:E77" si="6">IF(C71&gt;0,(D71-C71)/C71,"-")</f>
        <v>9.9023709902370985E-2</v>
      </c>
    </row>
    <row r="72" spans="2:5" ht="20.100000000000001" customHeight="1" thickBot="1" x14ac:dyDescent="0.25">
      <c r="B72" s="4" t="s">
        <v>43</v>
      </c>
      <c r="C72" s="5">
        <v>2</v>
      </c>
      <c r="D72" s="5">
        <v>1</v>
      </c>
      <c r="E72" s="6">
        <f t="shared" si="6"/>
        <v>-0.5</v>
      </c>
    </row>
    <row r="73" spans="2:5" ht="20.100000000000001" customHeight="1" thickBot="1" x14ac:dyDescent="0.25">
      <c r="B73" s="4" t="s">
        <v>46</v>
      </c>
      <c r="C73" s="5">
        <v>863</v>
      </c>
      <c r="D73" s="5">
        <v>711</v>
      </c>
      <c r="E73" s="6">
        <f t="shared" si="6"/>
        <v>-0.1761297798377752</v>
      </c>
    </row>
    <row r="74" spans="2:5" ht="20.100000000000001" customHeight="1" thickBot="1" x14ac:dyDescent="0.25">
      <c r="B74" s="4" t="s">
        <v>47</v>
      </c>
      <c r="C74" s="5">
        <v>272</v>
      </c>
      <c r="D74" s="5">
        <v>311</v>
      </c>
      <c r="E74" s="6">
        <f t="shared" si="6"/>
        <v>0.14338235294117646</v>
      </c>
    </row>
    <row r="75" spans="2:5" ht="20.100000000000001" customHeight="1" thickBot="1" x14ac:dyDescent="0.25">
      <c r="B75" s="4" t="s">
        <v>48</v>
      </c>
      <c r="C75" s="5">
        <v>82</v>
      </c>
      <c r="D75" s="5">
        <v>52</v>
      </c>
      <c r="E75" s="6">
        <f t="shared" si="6"/>
        <v>-0.36585365853658536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1</v>
      </c>
      <c r="D77" s="5">
        <v>0</v>
      </c>
      <c r="E77" s="6">
        <f t="shared" si="6"/>
        <v>-1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143</v>
      </c>
      <c r="D90" s="5">
        <v>129</v>
      </c>
      <c r="E90" s="6">
        <f>IF(C90&gt;0,(D90-C90)/C90,"-")</f>
        <v>-9.7902097902097904E-2</v>
      </c>
    </row>
    <row r="91" spans="2:5" ht="29.25" thickBot="1" x14ac:dyDescent="0.25">
      <c r="B91" s="4" t="s">
        <v>52</v>
      </c>
      <c r="C91" s="5">
        <v>87</v>
      </c>
      <c r="D91" s="5">
        <v>115</v>
      </c>
      <c r="E91" s="6">
        <f t="shared" ref="E91:E93" si="7">IF(C91&gt;0,(D91-C91)/C91,"-")</f>
        <v>0.32183908045977011</v>
      </c>
    </row>
    <row r="92" spans="2:5" ht="29.25" customHeight="1" thickBot="1" x14ac:dyDescent="0.25">
      <c r="B92" s="4" t="s">
        <v>53</v>
      </c>
      <c r="C92" s="5">
        <v>97</v>
      </c>
      <c r="D92" s="5">
        <v>95</v>
      </c>
      <c r="E92" s="6">
        <f t="shared" si="7"/>
        <v>-2.0618556701030927E-2</v>
      </c>
    </row>
    <row r="93" spans="2:5" ht="29.25" customHeight="1" thickBot="1" x14ac:dyDescent="0.25">
      <c r="B93" s="4" t="s">
        <v>54</v>
      </c>
      <c r="C93" s="6">
        <f>(C90+C91)/(C90+C91+C92)</f>
        <v>0.70336391437308865</v>
      </c>
      <c r="D93" s="6">
        <f>(D90+D91)/(D90+D91+D92)</f>
        <v>0.71976401179941008</v>
      </c>
      <c r="E93" s="6">
        <f t="shared" si="7"/>
        <v>2.3316660253943942E-2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332</v>
      </c>
      <c r="D100" s="5">
        <v>346</v>
      </c>
      <c r="E100" s="6">
        <f>IF(C100&gt;0,(D100-C100)/C100,"-")</f>
        <v>4.2168674698795178E-2</v>
      </c>
    </row>
    <row r="101" spans="2:5" ht="20.100000000000001" customHeight="1" thickBot="1" x14ac:dyDescent="0.25">
      <c r="B101" s="4" t="s">
        <v>41</v>
      </c>
      <c r="C101" s="5">
        <v>131</v>
      </c>
      <c r="D101" s="5">
        <v>174</v>
      </c>
      <c r="E101" s="6">
        <f t="shared" ref="E101:E105" si="8">IF(C101&gt;0,(D101-C101)/C101,"-")</f>
        <v>0.3282442748091603</v>
      </c>
    </row>
    <row r="102" spans="2:5" ht="20.100000000000001" customHeight="1" thickBot="1" x14ac:dyDescent="0.25">
      <c r="B102" s="4" t="s">
        <v>42</v>
      </c>
      <c r="C102" s="5">
        <v>99</v>
      </c>
      <c r="D102" s="5">
        <v>73</v>
      </c>
      <c r="E102" s="6">
        <f t="shared" si="8"/>
        <v>-0.26262626262626265</v>
      </c>
    </row>
    <row r="103" spans="2:5" ht="20.100000000000001" customHeight="1" thickBot="1" x14ac:dyDescent="0.25">
      <c r="B103" s="4" t="s">
        <v>98</v>
      </c>
      <c r="C103" s="6">
        <f>(C101+C102)/C100</f>
        <v>0.69277108433734935</v>
      </c>
      <c r="D103" s="6">
        <f>(D101+D102)/D100</f>
        <v>0.71387283236994215</v>
      </c>
      <c r="E103" s="6">
        <f t="shared" si="8"/>
        <v>3.0459914551394816E-2</v>
      </c>
    </row>
    <row r="104" spans="2:5" ht="20.100000000000001" customHeight="1" thickBot="1" x14ac:dyDescent="0.25">
      <c r="B104" s="4" t="s">
        <v>39</v>
      </c>
      <c r="C104" s="6">
        <v>0.63592233009708743</v>
      </c>
      <c r="D104" s="6">
        <v>0.70161290322580649</v>
      </c>
      <c r="E104" s="6">
        <f t="shared" si="8"/>
        <v>0.1032996798818025</v>
      </c>
    </row>
    <row r="105" spans="2:5" ht="20.100000000000001" customHeight="1" thickBot="1" x14ac:dyDescent="0.25">
      <c r="B105" s="4" t="s">
        <v>40</v>
      </c>
      <c r="C105" s="6">
        <v>0.7857142857142857</v>
      </c>
      <c r="D105" s="6">
        <v>0.74489795918367352</v>
      </c>
      <c r="E105" s="6">
        <f t="shared" si="8"/>
        <v>-5.1948051948051868E-2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324</v>
      </c>
      <c r="D112" s="5">
        <v>348</v>
      </c>
      <c r="E112" s="6">
        <f>IF(C112&gt;0,(D112-C112)/C112,"-")</f>
        <v>7.407407407407407E-2</v>
      </c>
    </row>
    <row r="113" spans="2:14" ht="15" thickBot="1" x14ac:dyDescent="0.25">
      <c r="B113" s="4" t="s">
        <v>56</v>
      </c>
      <c r="C113" s="5">
        <v>158</v>
      </c>
      <c r="D113" s="5">
        <v>169</v>
      </c>
      <c r="E113" s="6">
        <f t="shared" ref="E113:E114" si="9">IF(C113&gt;0,(D113-C113)/C113,"-")</f>
        <v>6.9620253164556958E-2</v>
      </c>
    </row>
    <row r="114" spans="2:14" ht="15" thickBot="1" x14ac:dyDescent="0.25">
      <c r="B114" s="4" t="s">
        <v>57</v>
      </c>
      <c r="C114" s="5">
        <v>166</v>
      </c>
      <c r="D114" s="5">
        <v>179</v>
      </c>
      <c r="E114" s="6">
        <f t="shared" si="9"/>
        <v>7.8313253012048195E-2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0</v>
      </c>
      <c r="E128" s="10">
        <v>3</v>
      </c>
      <c r="F128" s="10">
        <v>4</v>
      </c>
      <c r="G128" s="10">
        <v>1</v>
      </c>
      <c r="H128" s="10">
        <v>0</v>
      </c>
      <c r="I128" s="10">
        <v>1</v>
      </c>
      <c r="J128" s="10">
        <v>2</v>
      </c>
      <c r="K128" s="6">
        <f>IF(C128=0,"-",(G128-C128)/C128)</f>
        <v>0</v>
      </c>
      <c r="L128" s="6" t="str">
        <f t="shared" ref="L128:N133" si="10">IF(D128=0,"-",(H128-D128)/D128)</f>
        <v>-</v>
      </c>
      <c r="M128" s="6">
        <f t="shared" si="10"/>
        <v>-0.66666666666666663</v>
      </c>
      <c r="N128" s="6">
        <f t="shared" si="10"/>
        <v>-0.5</v>
      </c>
    </row>
    <row r="129" spans="2:14" ht="15" thickBot="1" x14ac:dyDescent="0.25">
      <c r="B129" s="4" t="s">
        <v>64</v>
      </c>
      <c r="C129" s="10">
        <v>0</v>
      </c>
      <c r="D129" s="10">
        <v>1</v>
      </c>
      <c r="E129" s="10">
        <v>0</v>
      </c>
      <c r="F129" s="10">
        <v>1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>
        <f t="shared" si="10"/>
        <v>-1</v>
      </c>
      <c r="M129" s="6" t="str">
        <f t="shared" si="10"/>
        <v>-</v>
      </c>
      <c r="N129" s="6">
        <f t="shared" si="10"/>
        <v>-1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</v>
      </c>
      <c r="D133" s="10">
        <v>1</v>
      </c>
      <c r="E133" s="10">
        <v>3</v>
      </c>
      <c r="F133" s="10">
        <v>5</v>
      </c>
      <c r="G133" s="10">
        <v>1</v>
      </c>
      <c r="H133" s="10">
        <v>0</v>
      </c>
      <c r="I133" s="10">
        <v>1</v>
      </c>
      <c r="J133" s="10">
        <v>2</v>
      </c>
      <c r="K133" s="6">
        <f t="shared" si="11"/>
        <v>0</v>
      </c>
      <c r="L133" s="6">
        <f t="shared" si="10"/>
        <v>-1</v>
      </c>
      <c r="M133" s="6">
        <f t="shared" si="10"/>
        <v>-0.66666666666666663</v>
      </c>
      <c r="N133" s="6">
        <f t="shared" si="10"/>
        <v>-0.6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 t="str">
        <f>IF(D128=0,"-",D128/(D128+D129))</f>
        <v>-</v>
      </c>
      <c r="E134" s="6">
        <f t="shared" ref="E134:J134" si="12">IF(E128=0,"-",E128/(E128+E129))</f>
        <v>1</v>
      </c>
      <c r="F134" s="6">
        <f t="shared" si="12"/>
        <v>0.8</v>
      </c>
      <c r="G134" s="6">
        <f t="shared" si="12"/>
        <v>1</v>
      </c>
      <c r="H134" s="6" t="str">
        <f t="shared" si="12"/>
        <v>-</v>
      </c>
      <c r="I134" s="6">
        <f t="shared" si="12"/>
        <v>1</v>
      </c>
      <c r="J134" s="6">
        <f t="shared" si="12"/>
        <v>1</v>
      </c>
      <c r="K134" s="6">
        <f>IF(OR(C134="-",G134="-"),"-",(G134-C134)/C134)</f>
        <v>0</v>
      </c>
      <c r="L134" s="6" t="str">
        <f t="shared" ref="L134:N135" si="13">IF(OR(D134="-",H134="-"),"-",(H134-D134)/D134)</f>
        <v>-</v>
      </c>
      <c r="M134" s="6">
        <f t="shared" si="13"/>
        <v>0</v>
      </c>
      <c r="N134" s="6">
        <f t="shared" si="13"/>
        <v>0.24999999999999994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6</v>
      </c>
      <c r="D143" s="10">
        <v>0</v>
      </c>
      <c r="E143" s="10">
        <v>0</v>
      </c>
      <c r="F143" s="10">
        <v>6</v>
      </c>
      <c r="G143" s="10">
        <v>10</v>
      </c>
      <c r="H143" s="10">
        <v>0</v>
      </c>
      <c r="I143" s="10">
        <v>3</v>
      </c>
      <c r="J143" s="10">
        <v>13</v>
      </c>
      <c r="K143" s="6">
        <f>IF(C143=0,"-",(G143-C143)/C143)</f>
        <v>0.66666666666666663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1.1666666666666667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2</v>
      </c>
      <c r="H144" s="10">
        <v>0</v>
      </c>
      <c r="I144" s="10">
        <v>0</v>
      </c>
      <c r="J144" s="10">
        <v>2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59</v>
      </c>
      <c r="D145" s="10">
        <v>0</v>
      </c>
      <c r="E145" s="10">
        <v>6</v>
      </c>
      <c r="F145" s="10">
        <v>65</v>
      </c>
      <c r="G145" s="10">
        <v>25</v>
      </c>
      <c r="H145" s="10">
        <v>0</v>
      </c>
      <c r="I145" s="10">
        <v>3</v>
      </c>
      <c r="J145" s="10">
        <v>28</v>
      </c>
      <c r="K145" s="6">
        <f t="shared" si="16"/>
        <v>-0.57627118644067798</v>
      </c>
      <c r="L145" s="6" t="str">
        <f t="shared" si="15"/>
        <v>-</v>
      </c>
      <c r="M145" s="6">
        <f t="shared" si="15"/>
        <v>-0.5</v>
      </c>
      <c r="N145" s="6">
        <f t="shared" si="15"/>
        <v>-0.56923076923076921</v>
      </c>
    </row>
    <row r="146" spans="2:14" ht="15" thickBot="1" x14ac:dyDescent="0.25">
      <c r="B146" s="4" t="s">
        <v>74</v>
      </c>
      <c r="C146" s="10">
        <v>12</v>
      </c>
      <c r="D146" s="10">
        <v>0</v>
      </c>
      <c r="E146" s="10">
        <v>1</v>
      </c>
      <c r="F146" s="10">
        <v>13</v>
      </c>
      <c r="G146" s="10">
        <v>4</v>
      </c>
      <c r="H146" s="10">
        <v>0</v>
      </c>
      <c r="I146" s="10">
        <v>1</v>
      </c>
      <c r="J146" s="10">
        <v>5</v>
      </c>
      <c r="K146" s="6">
        <f t="shared" si="16"/>
        <v>-0.66666666666666663</v>
      </c>
      <c r="L146" s="6" t="str">
        <f t="shared" si="15"/>
        <v>-</v>
      </c>
      <c r="M146" s="6">
        <f t="shared" si="15"/>
        <v>0</v>
      </c>
      <c r="N146" s="6">
        <f t="shared" si="15"/>
        <v>-0.61538461538461542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77</v>
      </c>
      <c r="D148" s="10">
        <v>0</v>
      </c>
      <c r="E148" s="10">
        <v>7</v>
      </c>
      <c r="F148" s="10">
        <v>84</v>
      </c>
      <c r="G148" s="10">
        <v>41</v>
      </c>
      <c r="H148" s="10">
        <v>0</v>
      </c>
      <c r="I148" s="10">
        <v>7</v>
      </c>
      <c r="J148" s="10">
        <v>48</v>
      </c>
      <c r="K148" s="6">
        <f t="shared" ref="K148" si="17">IF(C148=0,"-",(G148-C148)/C148)</f>
        <v>-0.46753246753246752</v>
      </c>
      <c r="L148" s="6" t="str">
        <f t="shared" ref="L148" si="18">IF(D148=0,"-",(H148-D148)/D148)</f>
        <v>-</v>
      </c>
      <c r="M148" s="6">
        <f t="shared" ref="M148" si="19">IF(E148=0,"-",(I148-E148)/E148)</f>
        <v>0</v>
      </c>
      <c r="N148" s="6">
        <f t="shared" ref="N148" si="20">IF(F148=0,"-",(J148-F148)/F148)</f>
        <v>-0.42857142857142855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9.2307692307692313E-2</v>
      </c>
      <c r="D149" s="6" t="str">
        <f t="shared" si="21"/>
        <v>-</v>
      </c>
      <c r="E149" s="6" t="str">
        <f t="shared" si="21"/>
        <v>-</v>
      </c>
      <c r="F149" s="6">
        <f t="shared" si="21"/>
        <v>8.4507042253521125E-2</v>
      </c>
      <c r="G149" s="6">
        <f t="shared" si="21"/>
        <v>0.2857142857142857</v>
      </c>
      <c r="H149" s="6" t="str">
        <f t="shared" si="21"/>
        <v>-</v>
      </c>
      <c r="I149" s="6">
        <f t="shared" si="21"/>
        <v>0.5</v>
      </c>
      <c r="J149" s="6">
        <f t="shared" si="21"/>
        <v>0.31707317073170732</v>
      </c>
      <c r="K149" s="6">
        <f>IF(OR(C149="-",G149="-"),"-",(G149-C149)/C149)</f>
        <v>2.0952380952380949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2.7520325203252032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>
        <f t="shared" si="21"/>
        <v>0.33333333333333331</v>
      </c>
      <c r="H150" s="6" t="str">
        <f t="shared" si="21"/>
        <v>-</v>
      </c>
      <c r="I150" s="6" t="str">
        <f t="shared" si="21"/>
        <v>-</v>
      </c>
      <c r="J150" s="6">
        <f t="shared" si="21"/>
        <v>0.2857142857142857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71</v>
      </c>
      <c r="D157" s="19">
        <v>34</v>
      </c>
      <c r="E157" s="18">
        <f>IF(C157=0,"-",(D157-C157)/C157)</f>
        <v>-0.52112676056338025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6</v>
      </c>
      <c r="D158" s="19">
        <v>7</v>
      </c>
      <c r="E158" s="18">
        <f t="shared" ref="E158:E159" si="23">IF(C158=0,"-",(D158-C158)/C158)</f>
        <v>0.16666666666666666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0.92207792207792205</v>
      </c>
      <c r="D160" s="18">
        <f>IF(D157=0,"-",D157/(D157+D158+D159))</f>
        <v>0.82926829268292679</v>
      </c>
      <c r="E160" s="18">
        <f>IF(OR(C160="-",D160="-"),"-",(D160-C160)/C160)</f>
        <v>-0.10065269666781176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5</v>
      </c>
      <c r="D166" s="5">
        <v>2</v>
      </c>
      <c r="E166" s="6">
        <f>IF(C166=0,"-",(D166-C166)/C166)</f>
        <v>-0.6</v>
      </c>
    </row>
    <row r="167" spans="2:14" ht="20.100000000000001" customHeight="1" thickBot="1" x14ac:dyDescent="0.25">
      <c r="B167" s="4" t="s">
        <v>41</v>
      </c>
      <c r="C167" s="5">
        <v>2</v>
      </c>
      <c r="D167" s="5">
        <v>2</v>
      </c>
      <c r="E167" s="6">
        <f t="shared" ref="E167:E168" si="24">IF(C167=0,"-",(D167-C167)/C167)</f>
        <v>0</v>
      </c>
    </row>
    <row r="168" spans="2:14" ht="20.100000000000001" customHeight="1" thickBot="1" x14ac:dyDescent="0.25">
      <c r="B168" s="4" t="s">
        <v>42</v>
      </c>
      <c r="C168" s="5">
        <v>2</v>
      </c>
      <c r="D168" s="5">
        <v>0</v>
      </c>
      <c r="E168" s="6">
        <f t="shared" si="24"/>
        <v>-1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0.8</v>
      </c>
      <c r="D169" s="6">
        <f>IF(D166=0,"-",(D167+D168)/D166)</f>
        <v>1</v>
      </c>
      <c r="E169" s="6">
        <f t="shared" ref="E169:E171" si="25">IF(OR(C169="-",D169="-"),"-",(D169-C169)/C169)</f>
        <v>0.24999999999999994</v>
      </c>
    </row>
    <row r="170" spans="2:14" ht="20.100000000000001" customHeight="1" thickBot="1" x14ac:dyDescent="0.25">
      <c r="B170" s="4" t="s">
        <v>39</v>
      </c>
      <c r="C170" s="6">
        <v>0.66666666666666663</v>
      </c>
      <c r="D170" s="6">
        <v>1</v>
      </c>
      <c r="E170" s="6">
        <f t="shared" si="25"/>
        <v>0.50000000000000011</v>
      </c>
    </row>
    <row r="171" spans="2:14" ht="20.100000000000001" customHeight="1" thickBot="1" x14ac:dyDescent="0.25">
      <c r="B171" s="4" t="s">
        <v>40</v>
      </c>
      <c r="C171" s="6">
        <v>1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4</v>
      </c>
      <c r="D178" s="5">
        <v>2</v>
      </c>
      <c r="E178" s="6">
        <f>IF(C178=0,"-",(D178-C178)/C178)</f>
        <v>-0.5</v>
      </c>
      <c r="H178" s="13"/>
    </row>
    <row r="179" spans="2:8" ht="15" thickBot="1" x14ac:dyDescent="0.25">
      <c r="B179" s="4" t="s">
        <v>43</v>
      </c>
      <c r="C179" s="5">
        <v>1</v>
      </c>
      <c r="D179" s="5">
        <v>2</v>
      </c>
      <c r="E179" s="6">
        <f t="shared" ref="E179:E185" si="26">IF(C179=0,"-",(D179-C179)/C179)</f>
        <v>1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3</v>
      </c>
      <c r="D181" s="5">
        <v>0</v>
      </c>
      <c r="E181" s="6">
        <f t="shared" si="26"/>
        <v>-1</v>
      </c>
      <c r="H181" s="13"/>
    </row>
    <row r="182" spans="2:8" ht="15" thickBot="1" x14ac:dyDescent="0.25">
      <c r="B182" s="15" t="s">
        <v>79</v>
      </c>
      <c r="C182" s="5">
        <v>74</v>
      </c>
      <c r="D182" s="5">
        <v>41</v>
      </c>
      <c r="E182" s="6">
        <f t="shared" si="26"/>
        <v>-0.44594594594594594</v>
      </c>
      <c r="H182" s="13"/>
    </row>
    <row r="183" spans="2:8" ht="15" thickBot="1" x14ac:dyDescent="0.25">
      <c r="B183" s="4" t="s">
        <v>47</v>
      </c>
      <c r="C183" s="5">
        <v>64</v>
      </c>
      <c r="D183" s="5">
        <v>31</v>
      </c>
      <c r="E183" s="6">
        <f t="shared" si="26"/>
        <v>-0.515625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10</v>
      </c>
      <c r="D185" s="5">
        <v>10</v>
      </c>
      <c r="E185" s="6">
        <f t="shared" si="26"/>
        <v>0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1</v>
      </c>
      <c r="D197" s="5">
        <v>1</v>
      </c>
      <c r="E197" s="6">
        <f t="shared" ref="E197:E200" si="27">IF(C197=0,"-",(D197-C197)/C197)</f>
        <v>0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1</v>
      </c>
      <c r="D199" s="5">
        <v>1</v>
      </c>
      <c r="E199" s="6">
        <f t="shared" si="27"/>
        <v>0</v>
      </c>
    </row>
    <row r="200" spans="2:5" ht="15" thickBot="1" x14ac:dyDescent="0.25">
      <c r="B200" s="4" t="s">
        <v>85</v>
      </c>
      <c r="C200" s="5">
        <v>0</v>
      </c>
      <c r="D200" s="5">
        <v>1</v>
      </c>
      <c r="E200" s="6" t="str">
        <f t="shared" si="27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</v>
      </c>
      <c r="D208" s="5">
        <v>1</v>
      </c>
      <c r="E208" s="6">
        <f t="shared" si="28"/>
        <v>0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1</v>
      </c>
      <c r="E209" s="6">
        <f t="shared" si="28"/>
        <v>0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1</v>
      </c>
      <c r="D221" s="5">
        <v>1</v>
      </c>
      <c r="E221" s="6">
        <f t="shared" ref="E221:E223" si="30">IF(C221=0,"-",(D221-C221)/C221)</f>
        <v>0</v>
      </c>
    </row>
    <row r="222" spans="2:5" ht="15" thickBot="1" x14ac:dyDescent="0.25">
      <c r="B222" s="16" t="s">
        <v>92</v>
      </c>
      <c r="C222" s="5">
        <v>1</v>
      </c>
      <c r="D222" s="5">
        <v>2</v>
      </c>
      <c r="E222" s="6">
        <f t="shared" si="30"/>
        <v>1</v>
      </c>
    </row>
    <row r="223" spans="2:5" ht="15" thickBot="1" x14ac:dyDescent="0.25">
      <c r="B223" s="16" t="s">
        <v>93</v>
      </c>
      <c r="C223" s="5">
        <v>1</v>
      </c>
      <c r="D223" s="5">
        <v>2</v>
      </c>
      <c r="E223" s="6">
        <f t="shared" si="30"/>
        <v>1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Portada</vt:lpstr>
      <vt:lpstr>Andalucía</vt:lpstr>
      <vt:lpstr>Aragón</vt:lpstr>
      <vt:lpstr>Asturias</vt:lpstr>
      <vt:lpstr>Illes Balears</vt:lpstr>
      <vt:lpstr>Canarias</vt:lpstr>
      <vt:lpstr>Cantabria</vt:lpstr>
      <vt:lpstr>Castilla y León</vt:lpstr>
      <vt:lpstr>Castilla La Mancha</vt:lpstr>
      <vt:lpstr>Cataluña</vt:lpstr>
      <vt:lpstr>Com. Valenciana</vt:lpstr>
      <vt:lpstr>Extremadura</vt:lpstr>
      <vt:lpstr>Galicia</vt:lpstr>
      <vt:lpstr>Com. Madrid</vt:lpstr>
      <vt:lpstr>Región de Murcia</vt:lpstr>
      <vt:lpstr>Navarra</vt:lpstr>
      <vt:lpstr>Pais Vasco</vt:lpstr>
      <vt:lpstr>La Rioja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2023-09-27T10:05:03Z</cp:lastPrinted>
  <dcterms:created xsi:type="dcterms:W3CDTF">2018-12-19T10:40:38Z</dcterms:created>
  <dcterms:modified xsi:type="dcterms:W3CDTF">2024-04-15T13:50:57Z</dcterms:modified>
</cp:coreProperties>
</file>